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Onupark - Маркетинговое исследование\"/>
    </mc:Choice>
  </mc:AlternateContent>
  <xr:revisionPtr revIDLastSave="0" documentId="13_ncr:1_{157D810E-EECB-41F3-B2CD-410F16D40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ыбор лидеров" sheetId="7" r:id="rId1"/>
    <sheet name="Развернутый анализ" sheetId="6" r:id="rId2"/>
  </sheets>
  <definedNames>
    <definedName name="_xlnm._FilterDatabase" localSheetId="0" hidden="1">'Выбор лидеров'!$A$2:$G$2</definedName>
    <definedName name="_xlnm._FilterDatabase" localSheetId="1" hidden="1">'Развернутый анализ'!$A$3:$BZ$3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11" i="6" l="1"/>
  <c r="BU11" i="6" s="1"/>
  <c r="BT12" i="6"/>
  <c r="BU12" i="6" s="1"/>
  <c r="BT13" i="6"/>
  <c r="BU13" i="6" s="1"/>
  <c r="S11" i="6"/>
  <c r="X11" i="6"/>
  <c r="S12" i="6"/>
  <c r="X12" i="6"/>
  <c r="S13" i="6"/>
  <c r="X13" i="6"/>
  <c r="E11" i="6"/>
  <c r="E13" i="6"/>
  <c r="BS16" i="6"/>
  <c r="AG7" i="6"/>
  <c r="AG8" i="6"/>
  <c r="AG9" i="6"/>
  <c r="AG10" i="6"/>
  <c r="AG11" i="6"/>
  <c r="AG12" i="6"/>
  <c r="AG13" i="6"/>
  <c r="AG14" i="6"/>
  <c r="S4" i="6"/>
  <c r="L11" i="6"/>
  <c r="L12" i="6"/>
  <c r="L13" i="6"/>
  <c r="G12" i="7"/>
  <c r="G13" i="7"/>
  <c r="BJ16" i="6" l="1"/>
  <c r="BK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L16" i="6"/>
  <c r="BM16" i="6"/>
  <c r="BN16" i="6"/>
  <c r="BO16" i="6"/>
  <c r="BP16" i="6"/>
  <c r="BQ16" i="6"/>
  <c r="BR16" i="6"/>
  <c r="G10" i="7"/>
  <c r="AG5" i="6"/>
  <c r="AG16" i="6" s="1"/>
  <c r="AG6" i="6"/>
  <c r="AF16" i="6" l="1"/>
  <c r="G5" i="7" l="1"/>
  <c r="G6" i="7"/>
  <c r="G9" i="7"/>
  <c r="G7" i="7"/>
  <c r="G8" i="7"/>
  <c r="G4" i="7"/>
  <c r="G11" i="7"/>
  <c r="G3" i="7"/>
  <c r="L9" i="6" l="1"/>
  <c r="S9" i="6"/>
  <c r="X9" i="6"/>
  <c r="L10" i="6"/>
  <c r="S10" i="6"/>
  <c r="X10" i="6"/>
  <c r="L14" i="6"/>
  <c r="S14" i="6"/>
  <c r="X14" i="6"/>
  <c r="L5" i="6"/>
  <c r="S5" i="6"/>
  <c r="X5" i="6"/>
  <c r="L6" i="6"/>
  <c r="S6" i="6"/>
  <c r="X6" i="6"/>
  <c r="L7" i="6"/>
  <c r="S7" i="6"/>
  <c r="X7" i="6"/>
  <c r="L8" i="6"/>
  <c r="S8" i="6"/>
  <c r="X8" i="6"/>
  <c r="E5" i="6"/>
  <c r="E6" i="6"/>
  <c r="E7" i="6"/>
  <c r="E8" i="6"/>
  <c r="E14" i="6"/>
  <c r="F16" i="6"/>
  <c r="BT9" i="6" l="1"/>
  <c r="BU9" i="6" s="1"/>
  <c r="BT10" i="6"/>
  <c r="BU10" i="6" s="1"/>
  <c r="BT14" i="6"/>
  <c r="BU14" i="6" s="1"/>
  <c r="BT5" i="6" l="1"/>
  <c r="BU5" i="6" s="1"/>
  <c r="BT6" i="6"/>
  <c r="BU6" i="6" s="1"/>
  <c r="BT7" i="6"/>
  <c r="BU7" i="6" s="1"/>
  <c r="BT8" i="6"/>
  <c r="BU8" i="6" s="1"/>
  <c r="BT4" i="6"/>
  <c r="BU4" i="6" s="1"/>
  <c r="AI16" i="6"/>
  <c r="AJ16" i="6"/>
  <c r="AH16" i="6"/>
  <c r="AD16" i="6"/>
  <c r="AE16" i="6"/>
  <c r="AK16" i="6" l="1"/>
  <c r="Z16" i="6" l="1"/>
  <c r="AA16" i="6"/>
  <c r="AB16" i="6"/>
  <c r="AC16" i="6"/>
  <c r="Y16" i="6"/>
  <c r="T16" i="6"/>
  <c r="U16" i="6"/>
  <c r="V16" i="6"/>
  <c r="W16" i="6"/>
  <c r="L4" i="6"/>
  <c r="E4" i="6"/>
  <c r="G16" i="6"/>
  <c r="H16" i="6"/>
  <c r="D16" i="6"/>
  <c r="J16" i="6"/>
  <c r="K16" i="6"/>
  <c r="I16" i="6"/>
  <c r="P16" i="6"/>
  <c r="X4" i="6"/>
  <c r="N16" i="6"/>
  <c r="O16" i="6"/>
  <c r="Q16" i="6"/>
  <c r="R16" i="6"/>
  <c r="S16" i="6"/>
  <c r="M16" i="6"/>
  <c r="AL16" i="6"/>
  <c r="X16" i="6" l="1"/>
  <c r="E16" i="6"/>
</calcChain>
</file>

<file path=xl/sharedStrings.xml><?xml version="1.0" encoding="utf-8"?>
<sst xmlns="http://schemas.openxmlformats.org/spreadsheetml/2006/main" count="237" uniqueCount="180">
  <si>
    <t>Сайт</t>
  </si>
  <si>
    <t>Сильные стороны</t>
  </si>
  <si>
    <t>Слабые стороны</t>
  </si>
  <si>
    <t>Статистика</t>
  </si>
  <si>
    <t>Эталонные показатели</t>
  </si>
  <si>
    <t>Россия</t>
  </si>
  <si>
    <t>Украина</t>
  </si>
  <si>
    <t>Казахстан</t>
  </si>
  <si>
    <t>Беларусь</t>
  </si>
  <si>
    <t>№</t>
  </si>
  <si>
    <t>Основное</t>
  </si>
  <si>
    <t>ИТОГ</t>
  </si>
  <si>
    <t>ИТОГ, %</t>
  </si>
  <si>
    <t>СРЕДНЕЕ / ИТОГ</t>
  </si>
  <si>
    <t>2. Дизайн</t>
  </si>
  <si>
    <t>3. Юзабилити</t>
  </si>
  <si>
    <t>4. Функциональность</t>
  </si>
  <si>
    <t>5. Информационное наполнение</t>
  </si>
  <si>
    <t>6. Маркетинговые инструменты</t>
  </si>
  <si>
    <t xml:space="preserve">Среднее за 3 мес. </t>
  </si>
  <si>
    <t>Распределение по устройствам (3 месяца)</t>
  </si>
  <si>
    <t>Desktop</t>
  </si>
  <si>
    <t>Mobile Web</t>
  </si>
  <si>
    <t>Вовлечение (3 месяца, все устройства)</t>
  </si>
  <si>
    <t>Посещаемость (3 месяца, все устройства)</t>
  </si>
  <si>
    <t>Email</t>
  </si>
  <si>
    <t xml:space="preserve">Рефералы </t>
  </si>
  <si>
    <t>Социальные Медиа</t>
  </si>
  <si>
    <t>Органический Поиск</t>
  </si>
  <si>
    <t>Платный Поиск</t>
  </si>
  <si>
    <t>Баннерная реклама</t>
  </si>
  <si>
    <t>Страниц на визит (среднее)</t>
  </si>
  <si>
    <t>Показатель отказов (среднее)</t>
  </si>
  <si>
    <t>Трафик из Социальных Медиа (3 мес., только Desktop)</t>
  </si>
  <si>
    <t>Другие</t>
  </si>
  <si>
    <t>Instagram</t>
  </si>
  <si>
    <t>FaceBook</t>
  </si>
  <si>
    <t>YouTube</t>
  </si>
  <si>
    <t>Odnoklassniki</t>
  </si>
  <si>
    <t>Vkontakte</t>
  </si>
  <si>
    <t>Прямой</t>
  </si>
  <si>
    <t xml:space="preserve">Ср. Продолжительность посещения, минут </t>
  </si>
  <si>
    <t>РЕЙТИНГ</t>
  </si>
  <si>
    <t>Другие Страны</t>
  </si>
  <si>
    <t>Доказательства</t>
  </si>
  <si>
    <t>1. Кол-во внедренных инструментов</t>
  </si>
  <si>
    <t>Yandex (РСЯ)</t>
  </si>
  <si>
    <t>Google (KMC)</t>
  </si>
  <si>
    <t>Telegram Webapp</t>
  </si>
  <si>
    <t>WhatsApp Webapp</t>
  </si>
  <si>
    <t>Контакты</t>
  </si>
  <si>
    <t>Кнопка вверх</t>
  </si>
  <si>
    <t>Ссылки на соц. Сети</t>
  </si>
  <si>
    <t>Преимущества</t>
  </si>
  <si>
    <t>УТП (Уникальное торговое предложение)</t>
  </si>
  <si>
    <t>Маркетинг</t>
  </si>
  <si>
    <t>Информационное наполнение</t>
  </si>
  <si>
    <t>Часто задаваемые вопросы</t>
  </si>
  <si>
    <t>Дескриптор</t>
  </si>
  <si>
    <t xml:space="preserve">Акции </t>
  </si>
  <si>
    <t>Лидер по числу сильных сторон</t>
  </si>
  <si>
    <t>Лидер по посещаемости</t>
  </si>
  <si>
    <t>Источники трафика (3 мес., все устройства)</t>
  </si>
  <si>
    <t>Отзывы</t>
  </si>
  <si>
    <t>Цифры и факты</t>
  </si>
  <si>
    <t>Телефон</t>
  </si>
  <si>
    <t>Форма Заказать звонок</t>
  </si>
  <si>
    <t>Ссылки на Мессенджеры</t>
  </si>
  <si>
    <t>Статьи</t>
  </si>
  <si>
    <t>Новости</t>
  </si>
  <si>
    <t>Наши партнёры</t>
  </si>
  <si>
    <t>Twitter</t>
  </si>
  <si>
    <t>Фотогалерея</t>
  </si>
  <si>
    <t>Видеогалерея</t>
  </si>
  <si>
    <t>Онлайн-Консультант</t>
  </si>
  <si>
    <t>Наши  Клиенты  (Кейсы)</t>
  </si>
  <si>
    <t>Трафик по Cтранам (3 мес., все устройства)</t>
  </si>
  <si>
    <t>Цены</t>
  </si>
  <si>
    <t>СМИ о нас</t>
  </si>
  <si>
    <t>Мероприятия</t>
  </si>
  <si>
    <t>Наши награды</t>
  </si>
  <si>
    <t>Функции</t>
  </si>
  <si>
    <t>Аутсайдер</t>
  </si>
  <si>
    <t>Лидер</t>
  </si>
  <si>
    <t>Источник</t>
  </si>
  <si>
    <t>Клиент</t>
  </si>
  <si>
    <t>https://montreal-kp.ru/</t>
  </si>
  <si>
    <t>https://poselok-foxford.ru/</t>
  </si>
  <si>
    <t>https://bulatovo-residence.ru/</t>
  </si>
  <si>
    <t>https://kaskad-n.ru/</t>
  </si>
  <si>
    <t>https://mart-house.ru/</t>
  </si>
  <si>
    <t>ТОП-10 Я.Карты</t>
  </si>
  <si>
    <t>https://кп-райс.рф/</t>
  </si>
  <si>
    <t>https://baysideresidence.life/</t>
  </si>
  <si>
    <t>1-ая страница Яндекс (SEO + Яндекс.Директ)</t>
  </si>
  <si>
    <t>https://pleskovo.com/</t>
  </si>
  <si>
    <t>https://pavlovy-ozera.ru/</t>
  </si>
  <si>
    <t>https://yartsevolife.ru/</t>
  </si>
  <si>
    <t xml:space="preserve"> </t>
  </si>
  <si>
    <t>В топ 3</t>
  </si>
  <si>
    <t>В топ 1</t>
  </si>
  <si>
    <t>В топ 5</t>
  </si>
  <si>
    <t>В топ 10</t>
  </si>
  <si>
    <t>В топ 50</t>
  </si>
  <si>
    <t>Страниц</t>
  </si>
  <si>
    <t>По видимости</t>
  </si>
  <si>
    <t>По охвату</t>
  </si>
  <si>
    <t>Запросов на страницу</t>
  </si>
  <si>
    <t>Результативность</t>
  </si>
  <si>
    <t>Трафик</t>
  </si>
  <si>
    <t>Органика</t>
  </si>
  <si>
    <t>Объявлений</t>
  </si>
  <si>
    <t>Запросов</t>
  </si>
  <si>
    <t>Запросов на объявление</t>
  </si>
  <si>
    <t>Трафик в контексте</t>
  </si>
  <si>
    <t>Контекст</t>
  </si>
  <si>
    <t>Бюджет</t>
  </si>
  <si>
    <t>В топ 1, топ 3, топ 5, топ 10, топ 50</t>
  </si>
  <si>
    <t>Сколько запросов сайта входит в топ 1, 3, 5, 10 или 50 поиска</t>
  </si>
  <si>
    <t>Количество страниц сайта, найденных в выдаче</t>
  </si>
  <si>
    <t>Какое место в рейтинге сайтов, отсортированных по видимости, занимает этот сайт. Чем меньше значение, тем выше сайт в списке, тем, вероятнее всего, у него больше поискового трафика</t>
  </si>
  <si>
    <t>Какое место в рейтинге сайтов, отсортированных по значению «В топ 50» в порядке убывания занимает сайт. Чем число меньше, тем по большему количеству запросов сайт отображается в выдаче на позициях от 1 до 50</t>
  </si>
  <si>
    <t>Результат деления параметра «В топ 50» на «Страниц». Это число показывает, по какому количеству запросов в среднем ранжируется каждая страница этого сайта</t>
  </si>
  <si>
    <t>Процент ключей из топ-50, занимающий позиции в топ-5</t>
  </si>
  <si>
    <t>Ориентировочное количество пользователей, пришедших на сайт из органической выдачи, в сутки</t>
  </si>
  <si>
    <t>Количество рекламных объявлений анализируемого сайта</t>
  </si>
  <si>
    <t>Запросов в контексте</t>
  </si>
  <si>
    <t>Количество запросов, по которым было найдено хотя бы одно объявление этого домена в блоках контекстной рекламы</t>
  </si>
  <si>
    <t>Ориентировочная оценка трафика из контекстной рекламы в сутки без учёта таргетингов. Это произведение точной частотности на прогноз CTR.</t>
  </si>
  <si>
    <t>Бюджет в контексте</t>
  </si>
  <si>
    <t>Ориентировочная сумма, которую анализируемый сайт тратит в месяц на рекламу в Яндекс.Директ по выбранному региону</t>
  </si>
  <si>
    <t>ОнурПарк Жёдочи – Купить дом в Московской области в округе Наро-Фоминский</t>
  </si>
  <si>
    <t>Коттеджный поселок "Монреаль" - официальный сайт | Коттеджи на Киевском шоссе 35км</t>
  </si>
  <si>
    <t>Коттеджный поселок Foxford – это маленькая Англия внутри России</t>
  </si>
  <si>
    <t>Коттеджный поселок «Резиденция Булатово» под Москвой — продажа домов в Московской области, цены | КП «Резиденция Булатово»</t>
  </si>
  <si>
    <t>Купить загородную недвижимость в Подмосковье, продажа загородной недвижимости в Московской области</t>
  </si>
  <si>
    <t>Используемые рекламные инструменты  (3 мес.)</t>
  </si>
  <si>
    <t>Yandex (Поиск)</t>
  </si>
  <si>
    <t>Коттеджный поселок Март Хаус 2.0 - коттеджи в Подмосковье по доступным ценам</t>
  </si>
  <si>
    <t>Дома от 10млн участки от 1,5млн ИПОТЕКА ОБМЕН РАССРОЧКА 10мин от МЦД Подольск 20мин от МКАД</t>
  </si>
  <si>
    <t>Bayside Residence – коттеджный поселок бизнес-класса на Можайском водохранилище в 80 минутах от МКАД по скоростному Минскому шоссе. В Бэйсайд Резиденс готова инфраструктура, участки от 8 до 40 соток.</t>
  </si>
  <si>
    <t>Коттеджный посёлок Плёсково | Новая Москва | 35 км от МКАД по Калужскому или Киевскому ш.</t>
  </si>
  <si>
    <t>ПАВЛОВЫ ОЗЁРА. ЖИТЬ, НАСЛАЖДАЯСЬ. Тихое и уютное место в экологически чистом районе в 14 км от Москвы.</t>
  </si>
  <si>
    <t>Коттеджный поселок «ЯрцевоLife» — земельные участки ИЖС в Новой Москве с подрядом и без подряда</t>
  </si>
  <si>
    <t>О компании</t>
  </si>
  <si>
    <t>Да</t>
  </si>
  <si>
    <t>Нет</t>
  </si>
  <si>
    <t>Коттеджи</t>
  </si>
  <si>
    <t>О поселке</t>
  </si>
  <si>
    <t>План поселка</t>
  </si>
  <si>
    <t>Вакансии</t>
  </si>
  <si>
    <t>Форма Оставить заявку</t>
  </si>
  <si>
    <t>Инфраструктура</t>
  </si>
  <si>
    <t>Популярные варианты домов</t>
  </si>
  <si>
    <t>Условия оплаты</t>
  </si>
  <si>
    <t>Льготная ипотека</t>
  </si>
  <si>
    <t>1. Дизайн 2. Юзабилити 3. Конструктив домов</t>
  </si>
  <si>
    <t>1. Слабое УТП 2.Отсутствие соц. доказательств 3. Отсутсвие соц. сетей и мессенджеров</t>
  </si>
  <si>
    <t>1. Юзабилити 2. Логотип</t>
  </si>
  <si>
    <t>1. Информационное наполнение 2. Дизайн 3. Планировки домов с доп. Информацией 4. УТП</t>
  </si>
  <si>
    <t>1. Кол-во внедренных инструментов 2.Отсутствие соц. доказательств 3. Отсутсвие соц. сетей и мессенджеров 4. Нет призыва записаться на просмотр</t>
  </si>
  <si>
    <t>1. Неудобное юзабилити 2.Отсутствие соц. доказательств 3. Отсутсвие соц. сетей и мессенджеров 4. Скорость загрузки</t>
  </si>
  <si>
    <t>1. Дизайн 2. Юзабилити 3. Маркетинговые инструменты 4. Сайт объединяет все проекты застройщика и является прокладкой</t>
  </si>
  <si>
    <t>1. Информационное наполнение</t>
  </si>
  <si>
    <t>1. Дизайн 2. Юзабилити 3. Функциональность 4. 3D тур по коттеджам</t>
  </si>
  <si>
    <t>1. Мало информации на 1 экране 2. Нет приглашения на экскурсию 3. Нет соц. доказательств</t>
  </si>
  <si>
    <t xml:space="preserve"> 1. Призыв приехать на экскурсию</t>
  </si>
  <si>
    <t>1. Юзабилити 2. Функциональность 3. Дизайн 4. Не до конца наполнен 5. Нет страницы Контакты 6. Кол-во внедренных инструментов 7.Отсутствие соц. доказательств 8. Отсутсвие соц. сетей и мессенджеров</t>
  </si>
  <si>
    <t>1. Дизайн 2. Функциональность 3. Информационное наполнение   4. Маркетинговые инструменты 5. Соц. доказательства</t>
  </si>
  <si>
    <t>1. Дизайн 2. Скорость загрузки 3. Функциональность 4. Информационное наполнение</t>
  </si>
  <si>
    <t>1. Нет призыва к действию 2. Одностраничный сайт 3. Недостаточно раскрыли инфраструктуру</t>
  </si>
  <si>
    <t>1. Дизайн 2. Функциональность 3. Информационное наполнение 4. Проекты домов  5. Маркетинговые инструменты 6. Раскрыта инфраструктура</t>
  </si>
  <si>
    <t>1. Нет информации о застройщике 2. Отсутствие соц. доказательств 3. Нет видеогалереи</t>
  </si>
  <si>
    <t>1. Дизайн 2. Маркетинг 3. Отсутствие соц. доказательств 4. Отсутствие соц. сетей и мессенджеров</t>
  </si>
  <si>
    <t>1. Виртуальный тур</t>
  </si>
  <si>
    <t>1. Кол-во внедренных инструментов 2. Дизайн 3. Функциональность 4. Информационное наполнение 5. Маркетинговые инструменты</t>
  </si>
  <si>
    <t>1. Сделан в виде одностраничного сайта (не подходит для SEO)</t>
  </si>
  <si>
    <t>1. Дизайн 2. Функциональность 3. Информационное наполнение 4. Проекты домов 5. Фотографий &gt;500  6. Маркетинговые инструменты</t>
  </si>
  <si>
    <t>Ваш сайт</t>
  </si>
  <si>
    <t>https://ваш-домен.ru/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</si>
</sst>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4"/>
      <color rgb="FF4D4C4C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0" fontId="0" fillId="9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9" borderId="1" xfId="0" applyNumberFormat="1" applyFill="1" applyBorder="1" applyAlignment="1">
      <alignment horizontal="center" vertical="center" wrapText="1"/>
    </xf>
    <xf numFmtId="10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9" fontId="0" fillId="0" borderId="0" xfId="0" applyNumberFormat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1" fontId="0" fillId="13" borderId="1" xfId="0" applyNumberForma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14" borderId="0" xfId="0" applyFill="1" applyAlignment="1"/>
    <xf numFmtId="0" fontId="11" fillId="15" borderId="7" xfId="0" applyFont="1" applyFill="1" applyBorder="1" applyAlignment="1">
      <alignment vertical="top"/>
    </xf>
    <xf numFmtId="0" fontId="11" fillId="14" borderId="7" xfId="0" applyFont="1" applyFill="1" applyBorder="1" applyAlignment="1">
      <alignment vertical="top"/>
    </xf>
    <xf numFmtId="1" fontId="0" fillId="0" borderId="1" xfId="0" applyNumberForma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10" fontId="0" fillId="13" borderId="1" xfId="0" applyNumberFormat="1" applyFill="1" applyBorder="1" applyAlignment="1">
      <alignment horizontal="center" vertical="center" wrapText="1"/>
    </xf>
    <xf numFmtId="2" fontId="0" fillId="13" borderId="1" xfId="0" applyNumberForma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12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3399FF"/>
      <color rgb="FFFF9900"/>
      <color rgb="FFFFFFFF"/>
      <color rgb="FFFFFF66"/>
      <color rgb="FFFFFFCC"/>
      <color rgb="FFFFFF99"/>
      <color rgb="FFF3E77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Посещаемость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4565194857325355E-2"/>
          <c:y val="0.10417488636906479"/>
          <c:w val="0.86346151361638213"/>
          <c:h val="0.51883093273791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'Развернутый анализ'!$I$3</c:f>
              <c:strCache>
                <c:ptCount val="1"/>
                <c:pt idx="0">
                  <c:v>апр.23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анализ'!$I$4:$I$15</c:f>
              <c:numCache>
                <c:formatCode>0</c:formatCode>
                <c:ptCount val="11"/>
                <c:pt idx="0">
                  <c:v>3480</c:v>
                </c:pt>
                <c:pt idx="1">
                  <c:v>160</c:v>
                </c:pt>
                <c:pt idx="2">
                  <c:v>290</c:v>
                </c:pt>
                <c:pt idx="3">
                  <c:v>63785</c:v>
                </c:pt>
                <c:pt idx="4">
                  <c:v>5625</c:v>
                </c:pt>
                <c:pt idx="5">
                  <c:v>4800</c:v>
                </c:pt>
                <c:pt idx="7">
                  <c:v>4000</c:v>
                </c:pt>
                <c:pt idx="8">
                  <c:v>931</c:v>
                </c:pt>
                <c:pt idx="9">
                  <c:v>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5-4D53-93AE-210ABDC67F46}"/>
            </c:ext>
          </c:extLst>
        </c:ser>
        <c:ser>
          <c:idx val="1"/>
          <c:order val="1"/>
          <c:tx>
            <c:strRef>
              <c:f>'Развернутый анализ'!$J$3</c:f>
              <c:strCache>
                <c:ptCount val="1"/>
                <c:pt idx="0">
                  <c:v>май.23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анализ'!$J$4:$J$15</c:f>
              <c:numCache>
                <c:formatCode>0</c:formatCode>
                <c:ptCount val="11"/>
                <c:pt idx="0">
                  <c:v>321</c:v>
                </c:pt>
                <c:pt idx="1">
                  <c:v>150</c:v>
                </c:pt>
                <c:pt idx="2">
                  <c:v>280</c:v>
                </c:pt>
                <c:pt idx="3">
                  <c:v>35975</c:v>
                </c:pt>
                <c:pt idx="4">
                  <c:v>9423</c:v>
                </c:pt>
                <c:pt idx="5">
                  <c:v>6850</c:v>
                </c:pt>
                <c:pt idx="7">
                  <c:v>5876</c:v>
                </c:pt>
                <c:pt idx="8">
                  <c:v>351</c:v>
                </c:pt>
                <c:pt idx="9">
                  <c:v>5867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4-4D98-A0CD-7E3ACD4810E0}"/>
            </c:ext>
          </c:extLst>
        </c:ser>
        <c:ser>
          <c:idx val="2"/>
          <c:order val="2"/>
          <c:tx>
            <c:strRef>
              <c:f>'Развернутый анализ'!$K$3</c:f>
              <c:strCache>
                <c:ptCount val="1"/>
                <c:pt idx="0">
                  <c:v>июн.23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анализ'!$K$4:$K$15</c:f>
              <c:numCache>
                <c:formatCode>0</c:formatCode>
                <c:ptCount val="11"/>
                <c:pt idx="0">
                  <c:v>387</c:v>
                </c:pt>
                <c:pt idx="1">
                  <c:v>156</c:v>
                </c:pt>
                <c:pt idx="2">
                  <c:v>270</c:v>
                </c:pt>
                <c:pt idx="3">
                  <c:v>8370</c:v>
                </c:pt>
                <c:pt idx="4">
                  <c:v>6278</c:v>
                </c:pt>
                <c:pt idx="5">
                  <c:v>8303</c:v>
                </c:pt>
                <c:pt idx="7">
                  <c:v>3800</c:v>
                </c:pt>
                <c:pt idx="8">
                  <c:v>773</c:v>
                </c:pt>
                <c:pt idx="9">
                  <c:v>3500</c:v>
                </c:pt>
                <c:pt idx="10">
                  <c:v>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4-4D98-A0CD-7E3ACD481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363008"/>
        <c:axId val="48364544"/>
      </c:barChart>
      <c:catAx>
        <c:axId val="4836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64544"/>
        <c:crosses val="autoZero"/>
        <c:auto val="1"/>
        <c:lblAlgn val="ctr"/>
        <c:lblOffset val="100"/>
        <c:noMultiLvlLbl val="0"/>
      </c:catAx>
      <c:valAx>
        <c:axId val="4836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63008"/>
        <c:crosses val="autoZero"/>
        <c:crossBetween val="between"/>
      </c:valAx>
      <c:spPr>
        <a:noFill/>
        <a:ln>
          <a:solidFill>
            <a:srgbClr val="C00000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Посещаемость все</a:t>
            </a:r>
            <a:r>
              <a:rPr lang="ru-RU" baseline="0"/>
              <a:t> Сайты</a:t>
            </a: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'Развернутый анализ'!$I$3:$K$3</c:f>
              <c:numCache>
                <c:formatCode>mmm\-yy</c:formatCode>
                <c:ptCount val="3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</c:numCache>
            </c:numRef>
          </c:cat>
          <c:val>
            <c:numRef>
              <c:f>'Развернутый анализ'!$I$16:$K$16</c:f>
              <c:numCache>
                <c:formatCode>0</c:formatCode>
                <c:ptCount val="3"/>
                <c:pt idx="0">
                  <c:v>86471</c:v>
                </c:pt>
                <c:pt idx="1">
                  <c:v>65093</c:v>
                </c:pt>
                <c:pt idx="2">
                  <c:v>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7-452A-9DAF-65C2ED7A0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0384"/>
        <c:axId val="4503040"/>
      </c:lineChart>
      <c:dateAx>
        <c:axId val="448038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3040"/>
        <c:crosses val="autoZero"/>
        <c:auto val="1"/>
        <c:lblOffset val="100"/>
        <c:baseTimeUnit val="months"/>
      </c:dateAx>
      <c:valAx>
        <c:axId val="450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Источники</a:t>
            </a:r>
            <a:r>
              <a:rPr lang="ru-RU" baseline="0"/>
              <a:t> трафика</a:t>
            </a: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725159601750811E-2"/>
          <c:y val="0.1405493515925384"/>
          <c:w val="0.90774610802843947"/>
          <c:h val="0.481860620886417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'Развернутый анализ'!$M$3</c:f>
              <c:strCache>
                <c:ptCount val="1"/>
                <c:pt idx="0">
                  <c:v>Прямой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анализ'!$M$4:$M$15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0.36480000000000001</c:v>
                </c:pt>
                <c:pt idx="4">
                  <c:v>0.27829999999999999</c:v>
                </c:pt>
                <c:pt idx="5">
                  <c:v>0</c:v>
                </c:pt>
                <c:pt idx="6">
                  <c:v>0</c:v>
                </c:pt>
                <c:pt idx="7">
                  <c:v>7.6499999999999999E-2</c:v>
                </c:pt>
                <c:pt idx="8">
                  <c:v>0</c:v>
                </c:pt>
                <c:pt idx="9">
                  <c:v>0.19700000000000001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7-4875-AFD4-127B5B0EC937}"/>
            </c:ext>
          </c:extLst>
        </c:ser>
        <c:ser>
          <c:idx val="1"/>
          <c:order val="1"/>
          <c:tx>
            <c:strRef>
              <c:f>'Развернутый анализ'!$N$3</c:f>
              <c:strCache>
                <c:ptCount val="1"/>
                <c:pt idx="0">
                  <c:v>Email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анализ'!$N$4:$N$15</c:f>
              <c:numCache>
                <c:formatCode>0.00%</c:formatCode>
                <c:ptCount val="11"/>
                <c:pt idx="0">
                  <c:v>0.10150000000000001</c:v>
                </c:pt>
                <c:pt idx="1">
                  <c:v>0</c:v>
                </c:pt>
                <c:pt idx="2">
                  <c:v>0</c:v>
                </c:pt>
                <c:pt idx="3">
                  <c:v>7.3300000000000004E-2</c:v>
                </c:pt>
                <c:pt idx="4">
                  <c:v>5.7700000000000001E-2</c:v>
                </c:pt>
                <c:pt idx="5">
                  <c:v>0</c:v>
                </c:pt>
                <c:pt idx="6">
                  <c:v>0</c:v>
                </c:pt>
                <c:pt idx="7">
                  <c:v>0.30759999999999998</c:v>
                </c:pt>
                <c:pt idx="8">
                  <c:v>0.18870000000000001</c:v>
                </c:pt>
                <c:pt idx="9">
                  <c:v>3.6900000000000002E-2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95-4B21-9B3A-587298D1585A}"/>
            </c:ext>
          </c:extLst>
        </c:ser>
        <c:ser>
          <c:idx val="2"/>
          <c:order val="2"/>
          <c:tx>
            <c:strRef>
              <c:f>'Развернутый анализ'!$O$3</c:f>
              <c:strCache>
                <c:ptCount val="1"/>
                <c:pt idx="0">
                  <c:v>Рефералы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анализ'!$O$4:$O$15</c:f>
              <c:numCache>
                <c:formatCode>0.00%</c:formatCode>
                <c:ptCount val="11"/>
                <c:pt idx="0">
                  <c:v>0.50600000000000001</c:v>
                </c:pt>
                <c:pt idx="1">
                  <c:v>0</c:v>
                </c:pt>
                <c:pt idx="2">
                  <c:v>0</c:v>
                </c:pt>
                <c:pt idx="3">
                  <c:v>0.21609999999999999</c:v>
                </c:pt>
                <c:pt idx="4">
                  <c:v>0.34250000000000003</c:v>
                </c:pt>
                <c:pt idx="5">
                  <c:v>0</c:v>
                </c:pt>
                <c:pt idx="6">
                  <c:v>0</c:v>
                </c:pt>
                <c:pt idx="7">
                  <c:v>0.39040000000000002</c:v>
                </c:pt>
                <c:pt idx="8">
                  <c:v>0.64449999999999996</c:v>
                </c:pt>
                <c:pt idx="9">
                  <c:v>0.3276</c:v>
                </c:pt>
                <c:pt idx="10">
                  <c:v>0.49440000000000001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95-4B21-9B3A-587298D1585A}"/>
            </c:ext>
          </c:extLst>
        </c:ser>
        <c:ser>
          <c:idx val="3"/>
          <c:order val="3"/>
          <c:tx>
            <c:strRef>
              <c:f>'Развернутый анализ'!$P$3</c:f>
              <c:strCache>
                <c:ptCount val="1"/>
                <c:pt idx="0">
                  <c:v>Социальные Медиа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анализ'!$P$4:$P$15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3.4299999999999997E-2</c:v>
                </c:pt>
                <c:pt idx="4">
                  <c:v>2.5999999999999999E-3</c:v>
                </c:pt>
                <c:pt idx="5">
                  <c:v>0</c:v>
                </c:pt>
                <c:pt idx="6">
                  <c:v>0</c:v>
                </c:pt>
                <c:pt idx="7">
                  <c:v>3.1199999999999999E-2</c:v>
                </c:pt>
                <c:pt idx="8">
                  <c:v>0</c:v>
                </c:pt>
                <c:pt idx="9">
                  <c:v>8.8300000000000003E-2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95-4B21-9B3A-587298D1585A}"/>
            </c:ext>
          </c:extLst>
        </c:ser>
        <c:ser>
          <c:idx val="4"/>
          <c:order val="4"/>
          <c:tx>
            <c:strRef>
              <c:f>'Развернутый анализ'!$Q$3</c:f>
              <c:strCache>
                <c:ptCount val="1"/>
                <c:pt idx="0">
                  <c:v>Органический Поиск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анализ'!$Q$4:$Q$15</c:f>
              <c:numCache>
                <c:formatCode>0.00%</c:formatCode>
                <c:ptCount val="11"/>
                <c:pt idx="0">
                  <c:v>0.39250000000000002</c:v>
                </c:pt>
                <c:pt idx="1">
                  <c:v>0.52449999999999997</c:v>
                </c:pt>
                <c:pt idx="2">
                  <c:v>1</c:v>
                </c:pt>
                <c:pt idx="3">
                  <c:v>0.28420000000000001</c:v>
                </c:pt>
                <c:pt idx="4">
                  <c:v>0.31890000000000002</c:v>
                </c:pt>
                <c:pt idx="5">
                  <c:v>0.2</c:v>
                </c:pt>
                <c:pt idx="6">
                  <c:v>1</c:v>
                </c:pt>
                <c:pt idx="7">
                  <c:v>0.1244</c:v>
                </c:pt>
                <c:pt idx="8">
                  <c:v>0</c:v>
                </c:pt>
                <c:pt idx="9">
                  <c:v>0.27029999999999998</c:v>
                </c:pt>
                <c:pt idx="10">
                  <c:v>0.3236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95-4B21-9B3A-587298D1585A}"/>
            </c:ext>
          </c:extLst>
        </c:ser>
        <c:ser>
          <c:idx val="5"/>
          <c:order val="5"/>
          <c:tx>
            <c:strRef>
              <c:f>'Развернутый анализ'!$R$3</c:f>
              <c:strCache>
                <c:ptCount val="1"/>
                <c:pt idx="0">
                  <c:v>Платный Поиск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анализ'!$R$4:$R$15</c:f>
              <c:numCache>
                <c:formatCode>0.00%</c:formatCode>
                <c:ptCount val="11"/>
                <c:pt idx="0">
                  <c:v>0</c:v>
                </c:pt>
                <c:pt idx="1">
                  <c:v>0.47549999999999998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0.8</c:v>
                </c:pt>
                <c:pt idx="6">
                  <c:v>0</c:v>
                </c:pt>
                <c:pt idx="7">
                  <c:v>5.5E-2</c:v>
                </c:pt>
                <c:pt idx="8">
                  <c:v>0</c:v>
                </c:pt>
                <c:pt idx="9">
                  <c:v>4.6600000000000003E-2</c:v>
                </c:pt>
                <c:pt idx="10">
                  <c:v>0.107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95-4B21-9B3A-587298D1585A}"/>
            </c:ext>
          </c:extLst>
        </c:ser>
        <c:ser>
          <c:idx val="6"/>
          <c:order val="6"/>
          <c:tx>
            <c:strRef>
              <c:f>'Развернутый анализ'!$S$3</c:f>
              <c:strCache>
                <c:ptCount val="1"/>
                <c:pt idx="0">
                  <c:v>Баннерная реклама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анализ'!$S$4:$S$15</c:f>
              <c:numCache>
                <c:formatCode>0.00%</c:formatCode>
                <c:ptCount val="11"/>
                <c:pt idx="0">
                  <c:v>-5.5511151231257827E-17</c:v>
                </c:pt>
                <c:pt idx="1">
                  <c:v>0</c:v>
                </c:pt>
                <c:pt idx="2">
                  <c:v>0</c:v>
                </c:pt>
                <c:pt idx="3">
                  <c:v>2.7299999999999991E-2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1.4899999999999976E-2</c:v>
                </c:pt>
                <c:pt idx="8">
                  <c:v>0.16680000000000006</c:v>
                </c:pt>
                <c:pt idx="9">
                  <c:v>3.3299999999999913E-2</c:v>
                </c:pt>
                <c:pt idx="10">
                  <c:v>7.5000000000000053E-2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95-4B21-9B3A-587298D1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825344"/>
        <c:axId val="76826880"/>
      </c:barChart>
      <c:catAx>
        <c:axId val="7682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26880"/>
        <c:crosses val="autoZero"/>
        <c:auto val="1"/>
        <c:lblAlgn val="ctr"/>
        <c:lblOffset val="100"/>
        <c:noMultiLvlLbl val="0"/>
      </c:catAx>
      <c:valAx>
        <c:axId val="7682688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2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Трафик по странам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076130753350415"/>
          <c:y val="0.11203020876861976"/>
          <c:w val="0.80579677463833899"/>
          <c:h val="0.5209993332701725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'Развернутый анализ'!$T$3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анализ'!$T$4:$T$15</c:f>
              <c:numCache>
                <c:formatCode>0.00%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0.99399999999999999</c:v>
                </c:pt>
                <c:pt idx="4">
                  <c:v>0.95399999999999996</c:v>
                </c:pt>
                <c:pt idx="5">
                  <c:v>1</c:v>
                </c:pt>
                <c:pt idx="6">
                  <c:v>1</c:v>
                </c:pt>
                <c:pt idx="7">
                  <c:v>0.99170000000000003</c:v>
                </c:pt>
                <c:pt idx="8">
                  <c:v>1</c:v>
                </c:pt>
                <c:pt idx="9">
                  <c:v>1</c:v>
                </c:pt>
                <c:pt idx="10">
                  <c:v>0.30399999999999999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707-40AB-8D9E-0D2C749534D8}"/>
            </c:ext>
          </c:extLst>
        </c:ser>
        <c:ser>
          <c:idx val="0"/>
          <c:order val="1"/>
          <c:tx>
            <c:strRef>
              <c:f>'Развернутый анализ'!$U$3</c:f>
              <c:strCache>
                <c:ptCount val="1"/>
                <c:pt idx="0">
                  <c:v>Украина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анализ'!$U$4:$U$15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707-40AB-8D9E-0D2C749534D8}"/>
            </c:ext>
          </c:extLst>
        </c:ser>
        <c:ser>
          <c:idx val="1"/>
          <c:order val="2"/>
          <c:tx>
            <c:strRef>
              <c:f>'Развернутый анализ'!$V$3</c:f>
              <c:strCache>
                <c:ptCount val="1"/>
                <c:pt idx="0">
                  <c:v>Беларусь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анализ'!$V$4:$V$15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07-40AB-8D9E-0D2C749534D8}"/>
            </c:ext>
          </c:extLst>
        </c:ser>
        <c:ser>
          <c:idx val="2"/>
          <c:order val="3"/>
          <c:tx>
            <c:strRef>
              <c:f>'Развернутый анализ'!$W$3</c:f>
              <c:strCache>
                <c:ptCount val="1"/>
                <c:pt idx="0">
                  <c:v>Казахстан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анализ'!$W$4:$W$15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07-40AB-8D9E-0D2C749534D8}"/>
            </c:ext>
          </c:extLst>
        </c:ser>
        <c:ser>
          <c:idx val="3"/>
          <c:order val="4"/>
          <c:tx>
            <c:strRef>
              <c:f>'Развернутый анализ'!$X$3</c:f>
              <c:strCache>
                <c:ptCount val="1"/>
                <c:pt idx="0">
                  <c:v>Другие Страны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анализ'!$X$4:$X$15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1.9000000000000128E-3</c:v>
                </c:pt>
                <c:pt idx="4">
                  <c:v>2.6000000000000023E-2</c:v>
                </c:pt>
                <c:pt idx="5">
                  <c:v>0</c:v>
                </c:pt>
                <c:pt idx="6">
                  <c:v>0</c:v>
                </c:pt>
                <c:pt idx="7">
                  <c:v>8.2999999999999741E-3</c:v>
                </c:pt>
                <c:pt idx="8">
                  <c:v>0</c:v>
                </c:pt>
                <c:pt idx="9">
                  <c:v>0</c:v>
                </c:pt>
                <c:pt idx="10">
                  <c:v>0.69599999999999995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707-40AB-8D9E-0D2C74953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729152"/>
        <c:axId val="77730944"/>
      </c:barChart>
      <c:catAx>
        <c:axId val="7772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30944"/>
        <c:crosses val="autoZero"/>
        <c:auto val="1"/>
        <c:lblAlgn val="ctr"/>
        <c:lblOffset val="100"/>
        <c:noMultiLvlLbl val="0"/>
      </c:catAx>
      <c:valAx>
        <c:axId val="7773094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2915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Трафик из</a:t>
            </a:r>
            <a:r>
              <a:rPr lang="ru-RU" baseline="0"/>
              <a:t> Соц. сетей</a:t>
            </a:r>
            <a:endParaRPr lang="ru-RU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87398923986892E-2"/>
          <c:y val="0.10426908619698506"/>
          <c:w val="0.89124539151336413"/>
          <c:h val="0.53019799820280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'Развернутый анализ'!$Y$3</c:f>
              <c:strCache>
                <c:ptCount val="1"/>
                <c:pt idx="0">
                  <c:v>YouTube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анализ'!$Y$4:$Y$15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0.55059999999999998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A-4CEF-AEDD-4C24D4E24CBE}"/>
            </c:ext>
          </c:extLst>
        </c:ser>
        <c:ser>
          <c:idx val="1"/>
          <c:order val="1"/>
          <c:tx>
            <c:strRef>
              <c:f>'Развернутый анализ'!$Z$3</c:f>
              <c:strCache>
                <c:ptCount val="1"/>
                <c:pt idx="0">
                  <c:v>FaceBook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анализ'!$Z$4:$Z$15</c:f>
              <c:numCache>
                <c:formatCode>0.00%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EA-4CEF-AEDD-4C24D4E24CBE}"/>
            </c:ext>
          </c:extLst>
        </c:ser>
        <c:ser>
          <c:idx val="2"/>
          <c:order val="2"/>
          <c:tx>
            <c:strRef>
              <c:f>'Развернутый анализ'!$AA$3</c:f>
              <c:strCache>
                <c:ptCount val="1"/>
                <c:pt idx="0">
                  <c:v>Vkontakte</c:v>
                </c:pt>
              </c:strCache>
            </c:strRef>
          </c:tx>
          <c:spPr>
            <a:solidFill>
              <a:srgbClr val="3399FF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анализ'!$AA$4:$AA$15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0.44940000000000002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EA-4CEF-AEDD-4C24D4E24CBE}"/>
            </c:ext>
          </c:extLst>
        </c:ser>
        <c:ser>
          <c:idx val="3"/>
          <c:order val="3"/>
          <c:tx>
            <c:strRef>
              <c:f>'Развернутый анализ'!$AB$3</c:f>
              <c:strCache>
                <c:ptCount val="1"/>
                <c:pt idx="0">
                  <c:v>Instagram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анализ'!$AB$4:$AB$15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EA-4CEF-AEDD-4C24D4E24CBE}"/>
            </c:ext>
          </c:extLst>
        </c:ser>
        <c:ser>
          <c:idx val="4"/>
          <c:order val="4"/>
          <c:tx>
            <c:strRef>
              <c:f>'Развернутый анализ'!$AC$3</c:f>
              <c:strCache>
                <c:ptCount val="1"/>
                <c:pt idx="0">
                  <c:v>Odnoklassniki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анализ'!$AC$4:$AC$15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EA-4CEF-AEDD-4C24D4E24CBE}"/>
            </c:ext>
          </c:extLst>
        </c:ser>
        <c:ser>
          <c:idx val="5"/>
          <c:order val="5"/>
          <c:tx>
            <c:strRef>
              <c:f>'Развернутый анализ'!$AD$3</c:f>
              <c:strCache>
                <c:ptCount val="1"/>
                <c:pt idx="0">
                  <c:v>Telegram Webapp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анализ'!$AD$4:$AD$15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EA-4CEF-AEDD-4C24D4E24CBE}"/>
            </c:ext>
          </c:extLst>
        </c:ser>
        <c:ser>
          <c:idx val="6"/>
          <c:order val="6"/>
          <c:tx>
            <c:strRef>
              <c:f>'Развернутый анализ'!$AE$3</c:f>
              <c:strCache>
                <c:ptCount val="1"/>
                <c:pt idx="0">
                  <c:v>WhatsApp Webapp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анализ'!$AE$4:$AE$15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BA-446F-8E47-84193433F5E1}"/>
            </c:ext>
          </c:extLst>
        </c:ser>
        <c:ser>
          <c:idx val="7"/>
          <c:order val="7"/>
          <c:tx>
            <c:strRef>
              <c:f>'Развернутый анализ'!$AF$3</c:f>
              <c:strCache>
                <c:ptCount val="1"/>
                <c:pt idx="0">
                  <c:v>Twitter</c:v>
                </c:pt>
              </c:strCache>
            </c:strRef>
          </c:tx>
          <c:spPr>
            <a:solidFill>
              <a:srgbClr val="3399FF"/>
            </a:solidFill>
            <a:ln>
              <a:noFill/>
            </a:ln>
            <a:effectLst/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анализ'!$AF$4:$AF$15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BA-446F-8E47-84193433F5E1}"/>
            </c:ext>
          </c:extLst>
        </c:ser>
        <c:ser>
          <c:idx val="8"/>
          <c:order val="8"/>
          <c:tx>
            <c:strRef>
              <c:f>'Развернутый анализ'!$AG$3</c:f>
              <c:strCache>
                <c:ptCount val="1"/>
                <c:pt idx="0">
                  <c:v>Другие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'Развернутый анализ'!$B$4:$B$15</c:f>
              <c:strCache>
                <c:ptCount val="11"/>
                <c:pt idx="0">
                  <c:v>https://ваш-домен.ru/</c:v>
                </c:pt>
                <c:pt idx="1">
                  <c:v>https://montreal-kp.ru/</c:v>
                </c:pt>
                <c:pt idx="2">
                  <c:v>https://poselok-foxford.ru/</c:v>
                </c:pt>
                <c:pt idx="3">
                  <c:v>https://bulatovo-residence.ru/</c:v>
                </c:pt>
                <c:pt idx="4">
                  <c:v>https://kaskad-n.ru/</c:v>
                </c:pt>
                <c:pt idx="5">
                  <c:v>https://mart-house.ru/</c:v>
                </c:pt>
                <c:pt idx="6">
                  <c:v>https://кп-райс.рф/</c:v>
                </c:pt>
                <c:pt idx="7">
                  <c:v>https://baysideresidence.life/</c:v>
                </c:pt>
                <c:pt idx="8">
                  <c:v>https://pleskovo.com/</c:v>
                </c:pt>
                <c:pt idx="9">
                  <c:v>https://pavlovy-ozera.ru/</c:v>
                </c:pt>
                <c:pt idx="10">
                  <c:v>https://yartsevolife.ru/</c:v>
                </c:pt>
              </c:strCache>
            </c:strRef>
          </c:cat>
          <c:val>
            <c:numRef>
              <c:f>'Развернутый анализ'!$AG$4:$AG$15</c:f>
              <c:numCache>
                <c:formatCode>0.00%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0FC-9D85-B07A059EE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258176"/>
        <c:axId val="78259712"/>
      </c:barChart>
      <c:catAx>
        <c:axId val="7825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59712"/>
        <c:crosses val="autoZero"/>
        <c:auto val="1"/>
        <c:lblAlgn val="ctr"/>
        <c:lblOffset val="100"/>
        <c:noMultiLvlLbl val="0"/>
      </c:catAx>
      <c:valAx>
        <c:axId val="78259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5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C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5442</xdr:colOff>
      <xdr:row>17</xdr:row>
      <xdr:rowOff>23130</xdr:rowOff>
    </xdr:from>
    <xdr:to>
      <xdr:col>11</xdr:col>
      <xdr:colOff>802821</xdr:colOff>
      <xdr:row>40</xdr:row>
      <xdr:rowOff>163286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6705190-C32F-4A30-9C6A-F08BA2F08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5443</xdr:colOff>
      <xdr:row>41</xdr:row>
      <xdr:rowOff>0</xdr:rowOff>
    </xdr:from>
    <xdr:to>
      <xdr:col>11</xdr:col>
      <xdr:colOff>802821</xdr:colOff>
      <xdr:row>52</xdr:row>
      <xdr:rowOff>112938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EDA6DF4-4C70-40DF-923F-BE87E44D20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40822</xdr:colOff>
      <xdr:row>17</xdr:row>
      <xdr:rowOff>9523</xdr:rowOff>
    </xdr:from>
    <xdr:to>
      <xdr:col>19</xdr:col>
      <xdr:colOff>13607</xdr:colOff>
      <xdr:row>41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B571D673-163D-4771-ABD7-6B6E6B384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40821</xdr:colOff>
      <xdr:row>17</xdr:row>
      <xdr:rowOff>27214</xdr:rowOff>
    </xdr:from>
    <xdr:to>
      <xdr:col>24</xdr:col>
      <xdr:colOff>-1</xdr:colOff>
      <xdr:row>40</xdr:row>
      <xdr:rowOff>163286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510D9CDB-3558-4E6C-827F-688B960CCE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40821</xdr:colOff>
      <xdr:row>17</xdr:row>
      <xdr:rowOff>27215</xdr:rowOff>
    </xdr:from>
    <xdr:to>
      <xdr:col>32</xdr:col>
      <xdr:colOff>830035</xdr:colOff>
      <xdr:row>40</xdr:row>
      <xdr:rowOff>163286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9717E7B-885B-4C24-B543-53BC212A9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74;&#1072;&#1096;-&#1076;&#1086;&#1084;&#1077;&#1085;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&#1074;&#1072;&#1096;-&#1076;&#1086;&#1084;&#1077;&#1085;.ru/" TargetMode="External"/><Relationship Id="rId1" Type="http://schemas.openxmlformats.org/officeDocument/2006/relationships/hyperlink" Target="https://kaskad-n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09F8-7751-42FB-9C83-48E22A4DBBB4}">
  <dimension ref="A1:W29"/>
  <sheetViews>
    <sheetView tabSelected="1" topLeftCell="A34" zoomScale="120" zoomScaleNormal="120" workbookViewId="0">
      <selection activeCell="B22" sqref="B22"/>
    </sheetView>
  </sheetViews>
  <sheetFormatPr defaultColWidth="10.85546875" defaultRowHeight="15" x14ac:dyDescent="0.25"/>
  <cols>
    <col min="1" max="1" width="10.85546875" style="24"/>
    <col min="2" max="2" width="20.7109375" style="32" customWidth="1"/>
    <col min="3" max="3" width="41.140625" style="32" customWidth="1"/>
    <col min="4" max="7" width="12.85546875" style="32" customWidth="1"/>
    <col min="8" max="18" width="10.85546875" style="24"/>
    <col min="19" max="19" width="14.28515625" style="24" customWidth="1"/>
    <col min="20" max="23" width="10.85546875" style="24"/>
    <col min="24" max="24" width="14" style="24" customWidth="1"/>
    <col min="25" max="25" width="10.85546875" style="24"/>
    <col min="26" max="26" width="15.28515625" style="24" customWidth="1"/>
    <col min="27" max="16384" width="10.85546875" style="24"/>
  </cols>
  <sheetData>
    <row r="1" spans="1:23" x14ac:dyDescent="0.25">
      <c r="H1" s="58" t="s">
        <v>110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9" t="s">
        <v>115</v>
      </c>
      <c r="T1" s="60"/>
      <c r="U1" s="60"/>
      <c r="V1" s="60"/>
      <c r="W1" s="60"/>
    </row>
    <row r="2" spans="1:23" s="3" customFormat="1" ht="60" x14ac:dyDescent="0.25">
      <c r="A2" s="4" t="s">
        <v>9</v>
      </c>
      <c r="B2" s="3" t="s">
        <v>84</v>
      </c>
      <c r="C2" s="4" t="s">
        <v>0</v>
      </c>
      <c r="D2" s="5">
        <v>45017</v>
      </c>
      <c r="E2" s="5">
        <v>45047</v>
      </c>
      <c r="F2" s="5">
        <v>45078</v>
      </c>
      <c r="G2" s="5" t="s">
        <v>19</v>
      </c>
      <c r="H2" s="38" t="s">
        <v>100</v>
      </c>
      <c r="I2" s="38" t="s">
        <v>99</v>
      </c>
      <c r="J2" s="38" t="s">
        <v>101</v>
      </c>
      <c r="K2" s="38" t="s">
        <v>102</v>
      </c>
      <c r="L2" s="38" t="s">
        <v>103</v>
      </c>
      <c r="M2" s="38" t="s">
        <v>104</v>
      </c>
      <c r="N2" s="38" t="s">
        <v>105</v>
      </c>
      <c r="O2" s="38" t="s">
        <v>106</v>
      </c>
      <c r="P2" s="38" t="s">
        <v>107</v>
      </c>
      <c r="Q2" s="38" t="s">
        <v>108</v>
      </c>
      <c r="R2" s="38" t="s">
        <v>109</v>
      </c>
      <c r="S2" s="38" t="s">
        <v>111</v>
      </c>
      <c r="T2" s="38" t="s">
        <v>112</v>
      </c>
      <c r="U2" s="38" t="s">
        <v>113</v>
      </c>
      <c r="V2" s="38" t="s">
        <v>114</v>
      </c>
      <c r="W2" s="38" t="s">
        <v>116</v>
      </c>
    </row>
    <row r="3" spans="1:23" x14ac:dyDescent="0.25">
      <c r="A3" s="12">
        <v>1</v>
      </c>
      <c r="B3" s="32" t="s">
        <v>178</v>
      </c>
      <c r="C3" s="80" t="s">
        <v>179</v>
      </c>
      <c r="D3" s="51">
        <v>3480</v>
      </c>
      <c r="E3" s="51">
        <v>321</v>
      </c>
      <c r="F3" s="51">
        <v>387</v>
      </c>
      <c r="G3" s="18">
        <f t="shared" ref="G3:G11" si="0">AVERAGE(D3:F3)</f>
        <v>1396</v>
      </c>
      <c r="H3" s="46">
        <v>0</v>
      </c>
      <c r="I3" s="46">
        <v>1</v>
      </c>
      <c r="J3" s="46">
        <v>2</v>
      </c>
      <c r="K3" s="46">
        <v>2</v>
      </c>
      <c r="L3" s="46">
        <v>6</v>
      </c>
      <c r="M3" s="46">
        <v>1</v>
      </c>
      <c r="N3" s="46">
        <v>1111688</v>
      </c>
      <c r="O3" s="46">
        <v>3970915</v>
      </c>
      <c r="P3" s="46">
        <v>6</v>
      </c>
      <c r="Q3" s="47">
        <v>33.33</v>
      </c>
      <c r="R3" s="46">
        <v>1</v>
      </c>
      <c r="S3" s="46">
        <v>6</v>
      </c>
      <c r="T3" s="46">
        <v>342</v>
      </c>
      <c r="U3" s="46">
        <v>57</v>
      </c>
      <c r="V3" s="46">
        <v>1</v>
      </c>
      <c r="W3" s="46">
        <v>7887667</v>
      </c>
    </row>
    <row r="4" spans="1:23" x14ac:dyDescent="0.25">
      <c r="A4" s="12">
        <v>2</v>
      </c>
      <c r="B4" s="44" t="s">
        <v>85</v>
      </c>
      <c r="C4" s="53" t="s">
        <v>86</v>
      </c>
      <c r="D4" s="51">
        <v>160</v>
      </c>
      <c r="E4" s="51">
        <v>150</v>
      </c>
      <c r="F4" s="51">
        <v>156</v>
      </c>
      <c r="G4" s="18">
        <f t="shared" si="0"/>
        <v>155.33333333333334</v>
      </c>
      <c r="H4" s="20">
        <v>6</v>
      </c>
      <c r="I4" s="20">
        <v>9</v>
      </c>
      <c r="J4" s="20">
        <v>9</v>
      </c>
      <c r="K4" s="20">
        <v>9</v>
      </c>
      <c r="L4" s="20">
        <v>54</v>
      </c>
      <c r="M4" s="20">
        <v>4</v>
      </c>
      <c r="N4" s="20">
        <v>690121</v>
      </c>
      <c r="O4" s="20">
        <v>1436818</v>
      </c>
      <c r="P4" s="20">
        <v>14</v>
      </c>
      <c r="Q4" s="16">
        <v>16.66</v>
      </c>
      <c r="R4" s="20">
        <v>2</v>
      </c>
      <c r="S4" s="20">
        <v>88</v>
      </c>
      <c r="T4" s="20">
        <v>472</v>
      </c>
      <c r="U4" s="20">
        <v>5</v>
      </c>
      <c r="V4" s="20">
        <v>10</v>
      </c>
      <c r="W4" s="20">
        <v>37592340</v>
      </c>
    </row>
    <row r="5" spans="1:23" x14ac:dyDescent="0.25">
      <c r="A5" s="12">
        <v>3</v>
      </c>
      <c r="B5" s="32" t="s">
        <v>85</v>
      </c>
      <c r="C5" s="53" t="s">
        <v>87</v>
      </c>
      <c r="D5" s="17">
        <v>290</v>
      </c>
      <c r="E5" s="17">
        <v>280</v>
      </c>
      <c r="F5" s="17">
        <v>270</v>
      </c>
      <c r="G5" s="18">
        <f t="shared" si="0"/>
        <v>280</v>
      </c>
      <c r="H5" s="20">
        <v>6</v>
      </c>
      <c r="I5" s="20">
        <v>13</v>
      </c>
      <c r="J5" s="20">
        <v>15</v>
      </c>
      <c r="K5" s="20">
        <v>15</v>
      </c>
      <c r="L5" s="20">
        <v>69</v>
      </c>
      <c r="M5" s="20">
        <v>10</v>
      </c>
      <c r="N5" s="20">
        <v>672673</v>
      </c>
      <c r="O5" s="20">
        <v>1257808</v>
      </c>
      <c r="P5" s="20">
        <v>7</v>
      </c>
      <c r="Q5" s="16">
        <v>21.73</v>
      </c>
      <c r="R5" s="20">
        <v>2</v>
      </c>
      <c r="S5" s="20">
        <v>37</v>
      </c>
      <c r="T5" s="20">
        <v>85</v>
      </c>
      <c r="U5" s="20">
        <v>2</v>
      </c>
      <c r="V5" s="20">
        <v>0</v>
      </c>
      <c r="W5" s="20">
        <v>17111</v>
      </c>
    </row>
    <row r="6" spans="1:23" x14ac:dyDescent="0.25">
      <c r="A6" s="12">
        <v>4</v>
      </c>
      <c r="B6" s="32" t="s">
        <v>85</v>
      </c>
      <c r="C6" s="53" t="s">
        <v>88</v>
      </c>
      <c r="D6" s="51">
        <v>63785</v>
      </c>
      <c r="E6" s="51">
        <v>35975</v>
      </c>
      <c r="F6" s="17">
        <v>8370</v>
      </c>
      <c r="G6" s="18">
        <f t="shared" si="0"/>
        <v>36043.333333333336</v>
      </c>
      <c r="H6" s="20">
        <v>14</v>
      </c>
      <c r="I6" s="20">
        <v>22</v>
      </c>
      <c r="J6" s="20">
        <v>26</v>
      </c>
      <c r="K6" s="20">
        <v>32</v>
      </c>
      <c r="L6" s="20">
        <v>121</v>
      </c>
      <c r="M6" s="20">
        <v>10</v>
      </c>
      <c r="N6" s="20">
        <v>209962</v>
      </c>
      <c r="O6" s="20">
        <v>930460</v>
      </c>
      <c r="P6" s="20">
        <v>12</v>
      </c>
      <c r="Q6" s="16">
        <v>21.48</v>
      </c>
      <c r="R6" s="20">
        <v>21</v>
      </c>
      <c r="S6" s="20">
        <v>53</v>
      </c>
      <c r="T6" s="20">
        <v>391</v>
      </c>
      <c r="U6" s="20">
        <v>7</v>
      </c>
      <c r="V6" s="20">
        <v>3</v>
      </c>
      <c r="W6" s="20">
        <v>23026266</v>
      </c>
    </row>
    <row r="7" spans="1:23" x14ac:dyDescent="0.25">
      <c r="A7" s="12">
        <v>5</v>
      </c>
      <c r="B7" s="32" t="s">
        <v>85</v>
      </c>
      <c r="C7" s="53" t="s">
        <v>89</v>
      </c>
      <c r="D7" s="51">
        <v>5625</v>
      </c>
      <c r="E7" s="17">
        <v>9423</v>
      </c>
      <c r="F7" s="17">
        <v>6278</v>
      </c>
      <c r="G7" s="18">
        <f t="shared" si="0"/>
        <v>7108.666666666667</v>
      </c>
      <c r="H7" s="20">
        <v>27</v>
      </c>
      <c r="I7" s="20">
        <v>58</v>
      </c>
      <c r="J7" s="20">
        <v>108</v>
      </c>
      <c r="K7" s="20">
        <v>382</v>
      </c>
      <c r="L7" s="20">
        <v>2289</v>
      </c>
      <c r="M7" s="20">
        <v>126</v>
      </c>
      <c r="N7" s="20">
        <v>189435</v>
      </c>
      <c r="O7" s="20">
        <v>151564</v>
      </c>
      <c r="P7" s="20">
        <v>18</v>
      </c>
      <c r="Q7" s="16">
        <v>4.71</v>
      </c>
      <c r="R7" s="20">
        <v>24</v>
      </c>
      <c r="S7" s="20">
        <v>32</v>
      </c>
      <c r="T7" s="20">
        <v>143</v>
      </c>
      <c r="U7" s="20">
        <v>4</v>
      </c>
      <c r="V7" s="20">
        <v>0</v>
      </c>
      <c r="W7" s="20">
        <v>94688</v>
      </c>
    </row>
    <row r="8" spans="1:23" x14ac:dyDescent="0.25">
      <c r="A8" s="12">
        <v>6</v>
      </c>
      <c r="B8" s="32" t="s">
        <v>91</v>
      </c>
      <c r="C8" s="52" t="s">
        <v>90</v>
      </c>
      <c r="D8" s="43">
        <v>4800</v>
      </c>
      <c r="E8" s="17">
        <v>6850</v>
      </c>
      <c r="F8" s="51">
        <v>8303</v>
      </c>
      <c r="G8" s="18">
        <f t="shared" si="0"/>
        <v>6651</v>
      </c>
      <c r="H8" s="20">
        <v>5</v>
      </c>
      <c r="I8" s="20">
        <v>7</v>
      </c>
      <c r="J8" s="20">
        <v>8</v>
      </c>
      <c r="K8" s="20">
        <v>8</v>
      </c>
      <c r="L8" s="20">
        <v>199</v>
      </c>
      <c r="M8" s="20">
        <v>21</v>
      </c>
      <c r="N8" s="20">
        <v>714817</v>
      </c>
      <c r="O8" s="20">
        <v>703207</v>
      </c>
      <c r="P8" s="20">
        <v>9</v>
      </c>
      <c r="Q8" s="16">
        <v>4.0199999999999996</v>
      </c>
      <c r="R8" s="20">
        <v>2</v>
      </c>
      <c r="S8" s="20">
        <v>545</v>
      </c>
      <c r="T8" s="20">
        <v>3482</v>
      </c>
      <c r="U8" s="20">
        <v>6</v>
      </c>
      <c r="V8" s="20">
        <v>10</v>
      </c>
      <c r="W8" s="20">
        <v>13467392</v>
      </c>
    </row>
    <row r="9" spans="1:23" s="32" customFormat="1" x14ac:dyDescent="0.25">
      <c r="A9" s="12">
        <v>7</v>
      </c>
      <c r="B9" s="32" t="s">
        <v>91</v>
      </c>
      <c r="C9" s="52" t="s">
        <v>92</v>
      </c>
      <c r="D9" s="42"/>
      <c r="E9" s="42"/>
      <c r="F9" s="42"/>
      <c r="G9" s="18" t="e">
        <f t="shared" si="0"/>
        <v>#DIV/0!</v>
      </c>
      <c r="H9" s="20">
        <v>3</v>
      </c>
      <c r="I9" s="20">
        <v>4</v>
      </c>
      <c r="J9" s="20">
        <v>4</v>
      </c>
      <c r="K9" s="20">
        <v>11</v>
      </c>
      <c r="L9" s="20">
        <v>96</v>
      </c>
      <c r="M9" s="20">
        <v>3</v>
      </c>
      <c r="N9" s="20">
        <v>983226</v>
      </c>
      <c r="O9" s="20">
        <v>1054738</v>
      </c>
      <c r="P9" s="20">
        <v>32</v>
      </c>
      <c r="Q9" s="16">
        <v>4.16</v>
      </c>
      <c r="R9" s="20">
        <v>1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</row>
    <row r="10" spans="1:23" s="32" customFormat="1" x14ac:dyDescent="0.25">
      <c r="A10" s="12">
        <v>8</v>
      </c>
      <c r="B10" s="45" t="s">
        <v>94</v>
      </c>
      <c r="C10" s="52" t="s">
        <v>93</v>
      </c>
      <c r="D10" s="17">
        <v>4000</v>
      </c>
      <c r="E10" s="51">
        <v>5876</v>
      </c>
      <c r="F10" s="51">
        <v>3800</v>
      </c>
      <c r="G10" s="18">
        <f t="shared" si="0"/>
        <v>4558.666666666667</v>
      </c>
      <c r="H10" s="20">
        <v>0</v>
      </c>
      <c r="I10" s="20">
        <v>1</v>
      </c>
      <c r="J10" s="20">
        <v>4</v>
      </c>
      <c r="K10" s="20">
        <v>9</v>
      </c>
      <c r="L10" s="20">
        <v>71</v>
      </c>
      <c r="M10" s="20">
        <v>1</v>
      </c>
      <c r="N10" s="20">
        <v>1628989</v>
      </c>
      <c r="O10" s="20">
        <v>1237838</v>
      </c>
      <c r="P10" s="20">
        <v>71</v>
      </c>
      <c r="Q10" s="16">
        <v>5.63</v>
      </c>
      <c r="R10" s="20">
        <v>0</v>
      </c>
      <c r="S10" s="20">
        <v>247</v>
      </c>
      <c r="T10" s="20">
        <v>5165</v>
      </c>
      <c r="U10" s="20">
        <v>21</v>
      </c>
      <c r="V10" s="20">
        <v>133</v>
      </c>
      <c r="W10" s="20">
        <v>643079054</v>
      </c>
    </row>
    <row r="11" spans="1:23" s="32" customFormat="1" x14ac:dyDescent="0.25">
      <c r="A11" s="12">
        <v>9</v>
      </c>
      <c r="B11" s="32" t="s">
        <v>91</v>
      </c>
      <c r="C11" s="52" t="s">
        <v>95</v>
      </c>
      <c r="D11" s="51">
        <v>931</v>
      </c>
      <c r="E11" s="51">
        <v>351</v>
      </c>
      <c r="F11" s="51">
        <v>773</v>
      </c>
      <c r="G11" s="18">
        <f t="shared" si="0"/>
        <v>685</v>
      </c>
      <c r="H11" s="20">
        <v>6</v>
      </c>
      <c r="I11" s="20">
        <v>8</v>
      </c>
      <c r="J11" s="20">
        <v>10</v>
      </c>
      <c r="K11" s="20">
        <v>12</v>
      </c>
      <c r="L11" s="20">
        <v>103</v>
      </c>
      <c r="M11" s="20">
        <v>1</v>
      </c>
      <c r="N11" s="20">
        <v>659509</v>
      </c>
      <c r="O11" s="20">
        <v>1019923</v>
      </c>
      <c r="P11" s="20">
        <v>103</v>
      </c>
      <c r="Q11" s="16">
        <v>9.6999999999999993</v>
      </c>
      <c r="R11" s="20">
        <v>3</v>
      </c>
      <c r="S11" s="20">
        <v>3</v>
      </c>
      <c r="T11" s="20">
        <v>123</v>
      </c>
      <c r="U11" s="20">
        <v>41</v>
      </c>
      <c r="V11" s="20">
        <v>2</v>
      </c>
      <c r="W11" s="20">
        <v>944667</v>
      </c>
    </row>
    <row r="12" spans="1:23" s="32" customFormat="1" x14ac:dyDescent="0.25">
      <c r="A12" s="12">
        <v>10</v>
      </c>
      <c r="B12" s="45" t="s">
        <v>94</v>
      </c>
      <c r="C12" s="52" t="s">
        <v>96</v>
      </c>
      <c r="D12" s="51">
        <v>3400</v>
      </c>
      <c r="E12" s="17">
        <v>5867</v>
      </c>
      <c r="F12" s="51">
        <v>3500</v>
      </c>
      <c r="G12" s="18">
        <f t="shared" ref="G12:G13" si="1">AVERAGE(D12:F12)</f>
        <v>4255.666666666667</v>
      </c>
      <c r="H12" s="20">
        <v>23</v>
      </c>
      <c r="I12" s="20">
        <v>41</v>
      </c>
      <c r="J12" s="20">
        <v>42</v>
      </c>
      <c r="K12" s="20">
        <v>45</v>
      </c>
      <c r="L12" s="20">
        <v>166</v>
      </c>
      <c r="M12" s="20">
        <v>10</v>
      </c>
      <c r="N12" s="20">
        <v>233711</v>
      </c>
      <c r="O12" s="20">
        <v>781179</v>
      </c>
      <c r="P12" s="20">
        <v>17</v>
      </c>
      <c r="Q12" s="16">
        <v>25.3</v>
      </c>
      <c r="R12" s="20">
        <v>17</v>
      </c>
      <c r="S12" s="20">
        <v>39</v>
      </c>
      <c r="T12" s="20">
        <v>524</v>
      </c>
      <c r="U12" s="20">
        <v>13</v>
      </c>
      <c r="V12" s="20">
        <v>3</v>
      </c>
      <c r="W12" s="20">
        <v>6822985</v>
      </c>
    </row>
    <row r="13" spans="1:23" s="32" customFormat="1" x14ac:dyDescent="0.25">
      <c r="A13" s="12">
        <v>11</v>
      </c>
      <c r="B13" s="32" t="s">
        <v>91</v>
      </c>
      <c r="C13" s="52" t="s">
        <v>97</v>
      </c>
      <c r="D13" s="42"/>
      <c r="E13" s="17"/>
      <c r="F13" s="42">
        <v>6307</v>
      </c>
      <c r="G13" s="18">
        <f t="shared" si="1"/>
        <v>6307</v>
      </c>
      <c r="H13" s="20">
        <v>1</v>
      </c>
      <c r="I13" s="20">
        <v>2</v>
      </c>
      <c r="J13" s="20">
        <v>2</v>
      </c>
      <c r="K13" s="20">
        <v>7</v>
      </c>
      <c r="L13" s="20">
        <v>71</v>
      </c>
      <c r="M13" s="20">
        <v>2</v>
      </c>
      <c r="N13" s="20">
        <v>2192207</v>
      </c>
      <c r="O13" s="20">
        <v>1246614</v>
      </c>
      <c r="P13" s="20">
        <v>36</v>
      </c>
      <c r="Q13" s="16">
        <v>2.81</v>
      </c>
      <c r="R13" s="20">
        <v>0</v>
      </c>
      <c r="S13" s="20">
        <v>44</v>
      </c>
      <c r="T13" s="20">
        <v>124</v>
      </c>
      <c r="U13" s="20">
        <v>3</v>
      </c>
      <c r="V13" s="20">
        <v>1</v>
      </c>
      <c r="W13" s="20">
        <v>350010</v>
      </c>
    </row>
    <row r="14" spans="1:23" s="32" customFormat="1" x14ac:dyDescent="0.25">
      <c r="I14" s="37"/>
      <c r="J14" s="37"/>
      <c r="K14" s="37"/>
      <c r="L14" s="37"/>
    </row>
    <row r="17" spans="3:5" ht="15.75" thickBot="1" x14ac:dyDescent="0.3">
      <c r="C17" s="48"/>
      <c r="D17" s="48"/>
      <c r="E17" s="48"/>
    </row>
    <row r="18" spans="3:5" ht="18.75" thickBot="1" x14ac:dyDescent="0.3">
      <c r="C18" s="49" t="s">
        <v>117</v>
      </c>
      <c r="D18" s="49" t="s">
        <v>118</v>
      </c>
      <c r="E18" s="49"/>
    </row>
    <row r="19" spans="3:5" ht="18.75" thickBot="1" x14ac:dyDescent="0.3">
      <c r="C19" s="50" t="s">
        <v>104</v>
      </c>
      <c r="D19" s="50" t="s">
        <v>119</v>
      </c>
      <c r="E19" s="50"/>
    </row>
    <row r="20" spans="3:5" ht="18.75" thickBot="1" x14ac:dyDescent="0.3">
      <c r="C20" s="49" t="s">
        <v>105</v>
      </c>
      <c r="D20" s="49" t="s">
        <v>120</v>
      </c>
      <c r="E20" s="49"/>
    </row>
    <row r="21" spans="3:5" ht="18.75" thickBot="1" x14ac:dyDescent="0.3">
      <c r="C21" s="50" t="s">
        <v>106</v>
      </c>
      <c r="D21" s="50" t="s">
        <v>121</v>
      </c>
      <c r="E21" s="50"/>
    </row>
    <row r="22" spans="3:5" ht="18.75" thickBot="1" x14ac:dyDescent="0.3">
      <c r="C22" s="49" t="s">
        <v>107</v>
      </c>
      <c r="D22" s="49" t="s">
        <v>122</v>
      </c>
      <c r="E22" s="49"/>
    </row>
    <row r="23" spans="3:5" ht="18.75" thickBot="1" x14ac:dyDescent="0.3">
      <c r="C23" s="50" t="s">
        <v>108</v>
      </c>
      <c r="D23" s="50" t="s">
        <v>123</v>
      </c>
      <c r="E23" s="50"/>
    </row>
    <row r="24" spans="3:5" ht="18.75" thickBot="1" x14ac:dyDescent="0.3">
      <c r="C24" s="49" t="s">
        <v>109</v>
      </c>
      <c r="D24" s="49" t="s">
        <v>124</v>
      </c>
      <c r="E24" s="48"/>
    </row>
    <row r="25" spans="3:5" ht="18.75" thickBot="1" x14ac:dyDescent="0.3">
      <c r="C25" s="50" t="s">
        <v>111</v>
      </c>
      <c r="D25" s="50" t="s">
        <v>125</v>
      </c>
      <c r="E25" s="50"/>
    </row>
    <row r="26" spans="3:5" ht="18.75" thickBot="1" x14ac:dyDescent="0.3">
      <c r="C26" s="49" t="s">
        <v>126</v>
      </c>
      <c r="D26" s="49" t="s">
        <v>127</v>
      </c>
      <c r="E26" s="49"/>
    </row>
    <row r="27" spans="3:5" ht="18.75" thickBot="1" x14ac:dyDescent="0.3">
      <c r="C27" s="50" t="s">
        <v>113</v>
      </c>
      <c r="D27" s="50" t="s">
        <v>121</v>
      </c>
      <c r="E27" s="50"/>
    </row>
    <row r="28" spans="3:5" ht="18.75" thickBot="1" x14ac:dyDescent="0.3">
      <c r="C28" s="49" t="s">
        <v>114</v>
      </c>
      <c r="D28" s="49" t="s">
        <v>128</v>
      </c>
      <c r="E28" s="49"/>
    </row>
    <row r="29" spans="3:5" ht="18.75" thickBot="1" x14ac:dyDescent="0.3">
      <c r="C29" s="50" t="s">
        <v>129</v>
      </c>
      <c r="D29" s="50" t="s">
        <v>130</v>
      </c>
      <c r="E29" s="48"/>
    </row>
  </sheetData>
  <autoFilter ref="B2:L2" xr:uid="{E8A209F8-7751-42FB-9C83-48E22A4DBBB4}">
    <sortState xmlns:xlrd2="http://schemas.microsoft.com/office/spreadsheetml/2017/richdata2" ref="B3:L13">
      <sortCondition descending="1" ref="G2"/>
    </sortState>
  </autoFilter>
  <mergeCells count="2">
    <mergeCell ref="H1:R1"/>
    <mergeCell ref="S1:W1"/>
  </mergeCells>
  <phoneticPr fontId="1" type="noConversion"/>
  <conditionalFormatting sqref="G3:G13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C3" r:id="rId1" xr:uid="{90AAB762-CB84-473E-A1E2-14413C93E8A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37"/>
  <sheetViews>
    <sheetView zoomScaleNormal="100" workbookViewId="0">
      <pane xSplit="2" ySplit="2" topLeftCell="BP3" activePane="bottomRight" state="frozen"/>
      <selection pane="topRight" activeCell="C1" sqref="C1"/>
      <selection pane="bottomLeft" activeCell="A3" sqref="A3"/>
      <selection pane="bottomRight" activeCell="BU20" sqref="BU20"/>
    </sheetView>
  </sheetViews>
  <sheetFormatPr defaultColWidth="10.85546875" defaultRowHeight="15" x14ac:dyDescent="0.25"/>
  <cols>
    <col min="1" max="1" width="6.85546875" style="32" customWidth="1"/>
    <col min="2" max="2" width="33.140625" style="32" customWidth="1"/>
    <col min="3" max="3" width="59.42578125" style="32" customWidth="1"/>
    <col min="4" max="73" width="12.85546875" style="32" customWidth="1"/>
    <col min="74" max="75" width="60.85546875" style="32" customWidth="1"/>
    <col min="76" max="77" width="14" style="32" bestFit="1" customWidth="1"/>
    <col min="78" max="78" width="38.42578125" style="41" hidden="1" customWidth="1"/>
    <col min="79" max="16384" width="10.85546875" style="32"/>
  </cols>
  <sheetData>
    <row r="1" spans="1:78" s="3" customFormat="1" x14ac:dyDescent="0.25">
      <c r="A1" s="64"/>
      <c r="B1" s="65"/>
      <c r="C1" s="66"/>
      <c r="D1" s="74" t="s">
        <v>3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6"/>
      <c r="AL1" s="67" t="s">
        <v>4</v>
      </c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1"/>
      <c r="BU1" s="1"/>
      <c r="BV1" s="2"/>
      <c r="BW1" s="2"/>
      <c r="BX1" s="2"/>
      <c r="BY1" s="2"/>
      <c r="BZ1" s="39"/>
    </row>
    <row r="2" spans="1:78" s="3" customFormat="1" ht="45.75" customHeight="1" x14ac:dyDescent="0.25">
      <c r="A2" s="64" t="s">
        <v>10</v>
      </c>
      <c r="B2" s="65"/>
      <c r="C2" s="66"/>
      <c r="D2" s="69" t="s">
        <v>20</v>
      </c>
      <c r="E2" s="71"/>
      <c r="F2" s="69" t="s">
        <v>23</v>
      </c>
      <c r="G2" s="70"/>
      <c r="H2" s="71"/>
      <c r="I2" s="69" t="s">
        <v>24</v>
      </c>
      <c r="J2" s="70"/>
      <c r="K2" s="70"/>
      <c r="L2" s="71"/>
      <c r="M2" s="69" t="s">
        <v>62</v>
      </c>
      <c r="N2" s="70"/>
      <c r="O2" s="70"/>
      <c r="P2" s="70"/>
      <c r="Q2" s="70"/>
      <c r="R2" s="70"/>
      <c r="S2" s="71"/>
      <c r="T2" s="69" t="s">
        <v>76</v>
      </c>
      <c r="U2" s="70"/>
      <c r="V2" s="70"/>
      <c r="W2" s="70"/>
      <c r="X2" s="71"/>
      <c r="Y2" s="69" t="s">
        <v>33</v>
      </c>
      <c r="Z2" s="70"/>
      <c r="AA2" s="70"/>
      <c r="AB2" s="70"/>
      <c r="AC2" s="70"/>
      <c r="AD2" s="70"/>
      <c r="AE2" s="70"/>
      <c r="AF2" s="70"/>
      <c r="AG2" s="71"/>
      <c r="AH2" s="73" t="s">
        <v>136</v>
      </c>
      <c r="AI2" s="73"/>
      <c r="AJ2" s="73"/>
      <c r="AK2" s="73"/>
      <c r="AL2" s="61" t="s">
        <v>10</v>
      </c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2" t="s">
        <v>56</v>
      </c>
      <c r="AY2" s="63"/>
      <c r="AZ2" s="63"/>
      <c r="BA2" s="63"/>
      <c r="BB2" s="63"/>
      <c r="BC2" s="61" t="s">
        <v>81</v>
      </c>
      <c r="BD2" s="61"/>
      <c r="BE2" s="61"/>
      <c r="BF2" s="61"/>
      <c r="BG2" s="61"/>
      <c r="BH2" s="61"/>
      <c r="BI2" s="63" t="s">
        <v>44</v>
      </c>
      <c r="BJ2" s="63"/>
      <c r="BK2" s="63"/>
      <c r="BL2" s="63"/>
      <c r="BM2" s="63"/>
      <c r="BN2" s="63"/>
      <c r="BO2" s="62" t="s">
        <v>55</v>
      </c>
      <c r="BP2" s="63"/>
      <c r="BQ2" s="63"/>
      <c r="BR2" s="63"/>
      <c r="BS2" s="72"/>
      <c r="BT2" s="1"/>
      <c r="BU2" s="1"/>
      <c r="BV2" s="2"/>
      <c r="BW2" s="2"/>
      <c r="BX2" s="2"/>
      <c r="BY2" s="2"/>
      <c r="BZ2" s="39"/>
    </row>
    <row r="3" spans="1:78" s="3" customFormat="1" ht="75" x14ac:dyDescent="0.25">
      <c r="A3" s="4" t="s">
        <v>9</v>
      </c>
      <c r="B3" s="4" t="s">
        <v>0</v>
      </c>
      <c r="C3" s="4" t="s">
        <v>58</v>
      </c>
      <c r="D3" s="5" t="s">
        <v>21</v>
      </c>
      <c r="E3" s="5" t="s">
        <v>22</v>
      </c>
      <c r="F3" s="5" t="s">
        <v>41</v>
      </c>
      <c r="G3" s="5" t="s">
        <v>31</v>
      </c>
      <c r="H3" s="5" t="s">
        <v>32</v>
      </c>
      <c r="I3" s="5">
        <v>45017</v>
      </c>
      <c r="J3" s="5">
        <v>45047</v>
      </c>
      <c r="K3" s="5">
        <v>45078</v>
      </c>
      <c r="L3" s="5" t="s">
        <v>19</v>
      </c>
      <c r="M3" s="6" t="s">
        <v>40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5</v>
      </c>
      <c r="U3" s="6" t="s">
        <v>6</v>
      </c>
      <c r="V3" s="6" t="s">
        <v>8</v>
      </c>
      <c r="W3" s="6" t="s">
        <v>7</v>
      </c>
      <c r="X3" s="6" t="s">
        <v>43</v>
      </c>
      <c r="Y3" s="6" t="s">
        <v>37</v>
      </c>
      <c r="Z3" s="6" t="s">
        <v>36</v>
      </c>
      <c r="AA3" s="6" t="s">
        <v>39</v>
      </c>
      <c r="AB3" s="6" t="s">
        <v>35</v>
      </c>
      <c r="AC3" s="6" t="s">
        <v>38</v>
      </c>
      <c r="AD3" s="6" t="s">
        <v>48</v>
      </c>
      <c r="AE3" s="6" t="s">
        <v>49</v>
      </c>
      <c r="AF3" s="6" t="s">
        <v>71</v>
      </c>
      <c r="AG3" s="6" t="s">
        <v>34</v>
      </c>
      <c r="AH3" s="7" t="s">
        <v>137</v>
      </c>
      <c r="AI3" s="7" t="s">
        <v>46</v>
      </c>
      <c r="AJ3" s="7" t="s">
        <v>47</v>
      </c>
      <c r="AK3" s="7" t="s">
        <v>34</v>
      </c>
      <c r="AL3" s="8" t="s">
        <v>58</v>
      </c>
      <c r="AM3" s="8" t="s">
        <v>147</v>
      </c>
      <c r="AN3" s="8" t="s">
        <v>148</v>
      </c>
      <c r="AO3" s="8" t="s">
        <v>77</v>
      </c>
      <c r="AP3" s="8" t="s">
        <v>149</v>
      </c>
      <c r="AQ3" s="8" t="s">
        <v>152</v>
      </c>
      <c r="AR3" s="8" t="s">
        <v>79</v>
      </c>
      <c r="AS3" s="8" t="s">
        <v>53</v>
      </c>
      <c r="AT3" s="8" t="s">
        <v>65</v>
      </c>
      <c r="AU3" s="8" t="s">
        <v>72</v>
      </c>
      <c r="AV3" s="8" t="s">
        <v>73</v>
      </c>
      <c r="AW3" s="8" t="s">
        <v>50</v>
      </c>
      <c r="AX3" s="8" t="s">
        <v>144</v>
      </c>
      <c r="AY3" s="8" t="s">
        <v>69</v>
      </c>
      <c r="AZ3" s="8" t="s">
        <v>57</v>
      </c>
      <c r="BA3" s="8" t="s">
        <v>150</v>
      </c>
      <c r="BB3" s="8" t="s">
        <v>68</v>
      </c>
      <c r="BC3" s="8" t="s">
        <v>151</v>
      </c>
      <c r="BD3" s="8" t="s">
        <v>66</v>
      </c>
      <c r="BE3" s="8" t="s">
        <v>51</v>
      </c>
      <c r="BF3" s="8" t="s">
        <v>52</v>
      </c>
      <c r="BG3" s="8" t="s">
        <v>67</v>
      </c>
      <c r="BH3" s="8" t="s">
        <v>74</v>
      </c>
      <c r="BI3" s="8" t="s">
        <v>63</v>
      </c>
      <c r="BJ3" s="8" t="s">
        <v>80</v>
      </c>
      <c r="BK3" s="8" t="s">
        <v>64</v>
      </c>
      <c r="BL3" s="8" t="s">
        <v>70</v>
      </c>
      <c r="BM3" s="8" t="s">
        <v>78</v>
      </c>
      <c r="BN3" s="8" t="s">
        <v>75</v>
      </c>
      <c r="BO3" s="8" t="s">
        <v>54</v>
      </c>
      <c r="BP3" s="8" t="s">
        <v>153</v>
      </c>
      <c r="BQ3" s="8" t="s">
        <v>59</v>
      </c>
      <c r="BR3" s="8" t="s">
        <v>154</v>
      </c>
      <c r="BS3" s="8" t="s">
        <v>155</v>
      </c>
      <c r="BT3" s="9" t="s">
        <v>11</v>
      </c>
      <c r="BU3" s="9" t="s">
        <v>12</v>
      </c>
      <c r="BV3" s="10" t="s">
        <v>1</v>
      </c>
      <c r="BW3" s="10" t="s">
        <v>2</v>
      </c>
      <c r="BX3" s="11" t="s">
        <v>61</v>
      </c>
      <c r="BY3" s="11" t="s">
        <v>60</v>
      </c>
      <c r="BZ3" s="39"/>
    </row>
    <row r="4" spans="1:78" s="24" customFormat="1" ht="45" x14ac:dyDescent="0.25">
      <c r="A4" s="12">
        <v>1</v>
      </c>
      <c r="B4" s="57" t="s">
        <v>179</v>
      </c>
      <c r="C4" s="13" t="s">
        <v>131</v>
      </c>
      <c r="D4" s="14">
        <v>0.32</v>
      </c>
      <c r="E4" s="15">
        <f>100%-D4</f>
        <v>0.67999999999999994</v>
      </c>
      <c r="F4" s="16">
        <v>1.1200000000000001</v>
      </c>
      <c r="G4" s="16">
        <v>1.17</v>
      </c>
      <c r="H4" s="14">
        <v>0.23499999999999999</v>
      </c>
      <c r="I4" s="51">
        <v>3480</v>
      </c>
      <c r="J4" s="51">
        <v>321</v>
      </c>
      <c r="K4" s="51">
        <v>387</v>
      </c>
      <c r="L4" s="18">
        <f>AVERAGE(I4:K4)</f>
        <v>1396</v>
      </c>
      <c r="M4" s="14">
        <v>0</v>
      </c>
      <c r="N4" s="14">
        <v>0.10150000000000001</v>
      </c>
      <c r="O4" s="14">
        <v>0.50600000000000001</v>
      </c>
      <c r="P4" s="14">
        <v>0</v>
      </c>
      <c r="Q4" s="14">
        <v>0.39250000000000002</v>
      </c>
      <c r="R4" s="14">
        <v>0</v>
      </c>
      <c r="S4" s="15">
        <f>100%-M4-N4-O4-P4-Q4-R4</f>
        <v>-5.5511151231257827E-17</v>
      </c>
      <c r="T4" s="14">
        <v>1</v>
      </c>
      <c r="U4" s="14">
        <v>0</v>
      </c>
      <c r="V4" s="14">
        <v>0</v>
      </c>
      <c r="W4" s="14">
        <v>0</v>
      </c>
      <c r="X4" s="15">
        <f>100%-(T4+U4+V4+W4)</f>
        <v>0</v>
      </c>
      <c r="Y4" s="19">
        <v>0</v>
      </c>
      <c r="Z4" s="19">
        <v>1</v>
      </c>
      <c r="AA4" s="19">
        <v>0</v>
      </c>
      <c r="AB4" s="19">
        <v>0</v>
      </c>
      <c r="AC4" s="19">
        <v>0</v>
      </c>
      <c r="AD4" s="19">
        <v>0</v>
      </c>
      <c r="AE4" s="19">
        <v>0</v>
      </c>
      <c r="AF4" s="19">
        <v>0</v>
      </c>
      <c r="AG4" s="15">
        <v>0</v>
      </c>
      <c r="AH4" s="19" t="s">
        <v>145</v>
      </c>
      <c r="AI4" s="19" t="s">
        <v>145</v>
      </c>
      <c r="AJ4" s="19" t="s">
        <v>98</v>
      </c>
      <c r="AK4" s="15"/>
      <c r="AL4" s="13">
        <v>1</v>
      </c>
      <c r="AM4" s="13">
        <v>1</v>
      </c>
      <c r="AN4" s="13">
        <v>1</v>
      </c>
      <c r="AO4" s="13">
        <v>1</v>
      </c>
      <c r="AP4" s="13">
        <v>1</v>
      </c>
      <c r="AQ4" s="13">
        <v>0</v>
      </c>
      <c r="AR4" s="13">
        <v>0</v>
      </c>
      <c r="AS4" s="13">
        <v>0</v>
      </c>
      <c r="AT4" s="13">
        <v>1</v>
      </c>
      <c r="AU4" s="13">
        <v>1</v>
      </c>
      <c r="AV4" s="13">
        <v>1</v>
      </c>
      <c r="AW4" s="13">
        <v>1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1</v>
      </c>
      <c r="BD4" s="13">
        <v>0</v>
      </c>
      <c r="BE4" s="13">
        <v>1</v>
      </c>
      <c r="BF4" s="13">
        <v>0</v>
      </c>
      <c r="BG4" s="13">
        <v>1</v>
      </c>
      <c r="BH4" s="13">
        <v>0</v>
      </c>
      <c r="BI4" s="13">
        <v>0</v>
      </c>
      <c r="BJ4" s="13">
        <v>0</v>
      </c>
      <c r="BK4" s="13">
        <v>0</v>
      </c>
      <c r="BL4" s="13">
        <v>0</v>
      </c>
      <c r="BM4" s="13">
        <v>0</v>
      </c>
      <c r="BN4" s="13">
        <v>0</v>
      </c>
      <c r="BO4" s="13">
        <v>0</v>
      </c>
      <c r="BP4" s="13">
        <v>1</v>
      </c>
      <c r="BQ4" s="13">
        <v>1</v>
      </c>
      <c r="BR4" s="13">
        <v>0</v>
      </c>
      <c r="BS4" s="13">
        <v>0</v>
      </c>
      <c r="BT4" s="20">
        <f t="shared" ref="BT4:BT14" si="0">SUM(AL4:BS4)</f>
        <v>14</v>
      </c>
      <c r="BU4" s="21">
        <f>BT4/34</f>
        <v>0.41176470588235292</v>
      </c>
      <c r="BV4" s="13" t="s">
        <v>158</v>
      </c>
      <c r="BW4" s="13" t="s">
        <v>175</v>
      </c>
      <c r="BX4" s="22"/>
      <c r="BY4" s="35"/>
      <c r="BZ4" s="40"/>
    </row>
    <row r="5" spans="1:78" s="24" customFormat="1" ht="30" x14ac:dyDescent="0.25">
      <c r="A5" s="12">
        <v>2</v>
      </c>
      <c r="B5" s="56" t="s">
        <v>86</v>
      </c>
      <c r="C5" s="13" t="s">
        <v>132</v>
      </c>
      <c r="D5" s="14">
        <v>0.19009999999999999</v>
      </c>
      <c r="E5" s="15">
        <f t="shared" ref="E5:E14" si="1">100%-D5</f>
        <v>0.80990000000000006</v>
      </c>
      <c r="F5" s="16">
        <v>6.3</v>
      </c>
      <c r="G5" s="16">
        <v>2.7</v>
      </c>
      <c r="H5" s="14">
        <v>0.32729999999999998</v>
      </c>
      <c r="I5" s="51">
        <v>160</v>
      </c>
      <c r="J5" s="51">
        <v>150</v>
      </c>
      <c r="K5" s="51">
        <v>156</v>
      </c>
      <c r="L5" s="18">
        <f t="shared" ref="L5:L8" si="2">AVERAGE(I5:K5)</f>
        <v>155.33333333333334</v>
      </c>
      <c r="M5" s="14">
        <v>0</v>
      </c>
      <c r="N5" s="14">
        <v>0</v>
      </c>
      <c r="O5" s="14">
        <v>0</v>
      </c>
      <c r="P5" s="14">
        <v>0</v>
      </c>
      <c r="Q5" s="14">
        <v>0.52449999999999997</v>
      </c>
      <c r="R5" s="14">
        <v>0.47549999999999998</v>
      </c>
      <c r="S5" s="15">
        <f t="shared" ref="S5:S8" si="3">100%-M5-N5-O5-P5-Q5-R5</f>
        <v>0</v>
      </c>
      <c r="T5" s="14">
        <v>1</v>
      </c>
      <c r="U5" s="14">
        <v>0</v>
      </c>
      <c r="V5" s="14">
        <v>0</v>
      </c>
      <c r="W5" s="14">
        <v>0</v>
      </c>
      <c r="X5" s="15">
        <f t="shared" ref="X5:X8" si="4">100%-(T5+U5+V5+W5)</f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19">
        <v>0</v>
      </c>
      <c r="AF5" s="19">
        <v>0</v>
      </c>
      <c r="AG5" s="15">
        <f t="shared" ref="AG5:AG14" si="5">100%-(AB5+AC5+AD5+AE5+AA5+Z5+Y5+AF5)</f>
        <v>1</v>
      </c>
      <c r="AH5" s="19" t="s">
        <v>145</v>
      </c>
      <c r="AI5" s="19" t="s">
        <v>145</v>
      </c>
      <c r="AJ5" s="19"/>
      <c r="AK5" s="15"/>
      <c r="AL5" s="13">
        <v>1</v>
      </c>
      <c r="AM5" s="13">
        <v>1</v>
      </c>
      <c r="AN5" s="13">
        <v>1</v>
      </c>
      <c r="AO5" s="13">
        <v>1</v>
      </c>
      <c r="AP5" s="13">
        <v>1</v>
      </c>
      <c r="AQ5" s="13">
        <v>1</v>
      </c>
      <c r="AR5" s="13">
        <v>0</v>
      </c>
      <c r="AS5" s="13">
        <v>1</v>
      </c>
      <c r="AT5" s="13">
        <v>1</v>
      </c>
      <c r="AU5" s="13">
        <v>1</v>
      </c>
      <c r="AV5" s="13">
        <v>1</v>
      </c>
      <c r="AW5" s="13">
        <v>1</v>
      </c>
      <c r="AX5" s="13">
        <v>1</v>
      </c>
      <c r="AY5" s="13">
        <v>1</v>
      </c>
      <c r="AZ5" s="13">
        <v>0</v>
      </c>
      <c r="BA5" s="13">
        <v>0</v>
      </c>
      <c r="BB5" s="13">
        <v>0</v>
      </c>
      <c r="BC5" s="13">
        <v>1</v>
      </c>
      <c r="BD5" s="13">
        <v>1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1</v>
      </c>
      <c r="BP5" s="13">
        <v>1</v>
      </c>
      <c r="BQ5" s="13">
        <v>0</v>
      </c>
      <c r="BR5" s="13">
        <v>0</v>
      </c>
      <c r="BS5" s="13">
        <v>1</v>
      </c>
      <c r="BT5" s="20">
        <f t="shared" si="0"/>
        <v>19</v>
      </c>
      <c r="BU5" s="21">
        <f t="shared" ref="BU5:BU10" si="6">BT5/34</f>
        <v>0.55882352941176472</v>
      </c>
      <c r="BV5" s="13" t="s">
        <v>156</v>
      </c>
      <c r="BW5" s="13" t="s">
        <v>157</v>
      </c>
      <c r="BX5" s="22"/>
      <c r="BY5" s="22"/>
      <c r="BZ5" s="40"/>
    </row>
    <row r="6" spans="1:78" s="24" customFormat="1" ht="30" x14ac:dyDescent="0.25">
      <c r="A6" s="12">
        <v>3</v>
      </c>
      <c r="B6" s="56" t="s">
        <v>87</v>
      </c>
      <c r="C6" s="13" t="s">
        <v>133</v>
      </c>
      <c r="D6" s="14">
        <v>9.9900000000000003E-2</v>
      </c>
      <c r="E6" s="15">
        <f t="shared" si="1"/>
        <v>0.90010000000000001</v>
      </c>
      <c r="F6" s="16">
        <v>7.31</v>
      </c>
      <c r="G6" s="16">
        <v>16.329999999999998</v>
      </c>
      <c r="H6" s="54"/>
      <c r="I6" s="17">
        <v>290</v>
      </c>
      <c r="J6" s="17">
        <v>280</v>
      </c>
      <c r="K6" s="17">
        <v>270</v>
      </c>
      <c r="L6" s="18">
        <f t="shared" si="2"/>
        <v>280</v>
      </c>
      <c r="M6" s="14">
        <v>0</v>
      </c>
      <c r="N6" s="14">
        <v>0</v>
      </c>
      <c r="O6" s="14">
        <v>0</v>
      </c>
      <c r="P6" s="14">
        <v>0</v>
      </c>
      <c r="Q6" s="14">
        <v>1</v>
      </c>
      <c r="R6" s="14">
        <v>0</v>
      </c>
      <c r="S6" s="15">
        <f t="shared" si="3"/>
        <v>0</v>
      </c>
      <c r="T6" s="14">
        <v>1</v>
      </c>
      <c r="U6" s="14">
        <v>0</v>
      </c>
      <c r="V6" s="14">
        <v>0</v>
      </c>
      <c r="W6" s="14">
        <v>0</v>
      </c>
      <c r="X6" s="15">
        <f t="shared" si="4"/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5">
        <f t="shared" si="5"/>
        <v>1</v>
      </c>
      <c r="AH6" s="19" t="s">
        <v>145</v>
      </c>
      <c r="AI6" s="19" t="s">
        <v>145</v>
      </c>
      <c r="AJ6" s="19"/>
      <c r="AK6" s="15"/>
      <c r="AL6" s="13">
        <v>1</v>
      </c>
      <c r="AM6" s="13">
        <v>1</v>
      </c>
      <c r="AN6" s="20">
        <v>1</v>
      </c>
      <c r="AO6" s="20">
        <v>0</v>
      </c>
      <c r="AP6" s="20">
        <v>1</v>
      </c>
      <c r="AQ6" s="20">
        <v>1</v>
      </c>
      <c r="AR6" s="20">
        <v>0</v>
      </c>
      <c r="AS6" s="20">
        <v>1</v>
      </c>
      <c r="AT6" s="20">
        <v>1</v>
      </c>
      <c r="AU6" s="20">
        <v>1</v>
      </c>
      <c r="AV6" s="20">
        <v>0</v>
      </c>
      <c r="AW6" s="20">
        <v>1</v>
      </c>
      <c r="AX6" s="20">
        <v>0</v>
      </c>
      <c r="AY6" s="20">
        <v>1</v>
      </c>
      <c r="AZ6" s="20">
        <v>0</v>
      </c>
      <c r="BA6" s="20">
        <v>0</v>
      </c>
      <c r="BB6" s="20">
        <v>0</v>
      </c>
      <c r="BC6" s="20">
        <v>1</v>
      </c>
      <c r="BD6" s="20">
        <v>0</v>
      </c>
      <c r="BE6" s="20">
        <v>0</v>
      </c>
      <c r="BF6" s="20">
        <v>0</v>
      </c>
      <c r="BG6" s="20">
        <v>1</v>
      </c>
      <c r="BH6" s="20">
        <v>0</v>
      </c>
      <c r="BI6" s="20">
        <v>0</v>
      </c>
      <c r="BJ6" s="20">
        <v>0</v>
      </c>
      <c r="BK6" s="20">
        <v>0</v>
      </c>
      <c r="BL6" s="20">
        <v>0</v>
      </c>
      <c r="BM6" s="20">
        <v>0</v>
      </c>
      <c r="BN6" s="20">
        <v>0</v>
      </c>
      <c r="BO6" s="20">
        <v>1</v>
      </c>
      <c r="BP6" s="20">
        <v>0</v>
      </c>
      <c r="BQ6" s="20">
        <v>1</v>
      </c>
      <c r="BR6" s="20">
        <v>1</v>
      </c>
      <c r="BS6" s="20">
        <v>1</v>
      </c>
      <c r="BT6" s="20">
        <f t="shared" si="0"/>
        <v>16</v>
      </c>
      <c r="BU6" s="21">
        <f t="shared" si="6"/>
        <v>0.47058823529411764</v>
      </c>
      <c r="BV6" s="13" t="s">
        <v>159</v>
      </c>
      <c r="BW6" s="13" t="s">
        <v>161</v>
      </c>
      <c r="BX6" s="22"/>
      <c r="BY6" s="35"/>
      <c r="BZ6" s="40"/>
    </row>
    <row r="7" spans="1:78" s="24" customFormat="1" ht="45" x14ac:dyDescent="0.25">
      <c r="A7" s="12">
        <v>4</v>
      </c>
      <c r="B7" s="56" t="s">
        <v>88</v>
      </c>
      <c r="C7" s="13" t="s">
        <v>134</v>
      </c>
      <c r="D7" s="14">
        <v>0.36370000000000002</v>
      </c>
      <c r="E7" s="15">
        <f t="shared" si="1"/>
        <v>0.63629999999999998</v>
      </c>
      <c r="F7" s="16">
        <v>1.08</v>
      </c>
      <c r="G7" s="16">
        <v>2.48</v>
      </c>
      <c r="H7" s="14">
        <v>0.82</v>
      </c>
      <c r="I7" s="51">
        <v>63785</v>
      </c>
      <c r="J7" s="51">
        <v>35975</v>
      </c>
      <c r="K7" s="17">
        <v>8370</v>
      </c>
      <c r="L7" s="18">
        <f t="shared" si="2"/>
        <v>36043.333333333336</v>
      </c>
      <c r="M7" s="14">
        <v>0.36480000000000001</v>
      </c>
      <c r="N7" s="14">
        <v>7.3300000000000004E-2</v>
      </c>
      <c r="O7" s="14">
        <v>0.21609999999999999</v>
      </c>
      <c r="P7" s="14">
        <v>3.4299999999999997E-2</v>
      </c>
      <c r="Q7" s="14">
        <v>0.28420000000000001</v>
      </c>
      <c r="R7" s="14">
        <v>0</v>
      </c>
      <c r="S7" s="15">
        <f t="shared" si="3"/>
        <v>2.7299999999999991E-2</v>
      </c>
      <c r="T7" s="14">
        <v>0.99399999999999999</v>
      </c>
      <c r="U7" s="14">
        <v>0</v>
      </c>
      <c r="V7" s="14">
        <v>0</v>
      </c>
      <c r="W7" s="14">
        <v>4.1000000000000003E-3</v>
      </c>
      <c r="X7" s="15">
        <f t="shared" si="4"/>
        <v>1.9000000000000128E-3</v>
      </c>
      <c r="Y7" s="19">
        <v>0.55059999999999998</v>
      </c>
      <c r="Z7" s="19">
        <v>0</v>
      </c>
      <c r="AA7" s="19">
        <v>0.44940000000000002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5">
        <f t="shared" si="5"/>
        <v>0</v>
      </c>
      <c r="AH7" s="19" t="s">
        <v>145</v>
      </c>
      <c r="AI7" s="19" t="s">
        <v>145</v>
      </c>
      <c r="AJ7" s="19"/>
      <c r="AK7" s="15"/>
      <c r="AL7" s="13">
        <v>1</v>
      </c>
      <c r="AM7" s="13">
        <v>1</v>
      </c>
      <c r="AN7" s="20">
        <v>1</v>
      </c>
      <c r="AO7" s="20">
        <v>1</v>
      </c>
      <c r="AP7" s="20">
        <v>1</v>
      </c>
      <c r="AQ7" s="20">
        <v>1</v>
      </c>
      <c r="AR7" s="20">
        <v>0</v>
      </c>
      <c r="AS7" s="20">
        <v>1</v>
      </c>
      <c r="AT7" s="20">
        <v>1</v>
      </c>
      <c r="AU7" s="20">
        <v>1</v>
      </c>
      <c r="AV7" s="20">
        <v>0</v>
      </c>
      <c r="AW7" s="20">
        <v>1</v>
      </c>
      <c r="AX7" s="20">
        <v>0</v>
      </c>
      <c r="AY7" s="20">
        <v>1</v>
      </c>
      <c r="AZ7" s="20">
        <v>0</v>
      </c>
      <c r="BA7" s="20">
        <v>0</v>
      </c>
      <c r="BB7" s="20">
        <v>0</v>
      </c>
      <c r="BC7" s="20">
        <v>0</v>
      </c>
      <c r="BD7" s="20">
        <v>1</v>
      </c>
      <c r="BE7" s="20">
        <v>0</v>
      </c>
      <c r="BF7" s="20">
        <v>0</v>
      </c>
      <c r="BG7" s="20">
        <v>0</v>
      </c>
      <c r="BH7" s="20">
        <v>0</v>
      </c>
      <c r="BI7" s="20">
        <v>0</v>
      </c>
      <c r="BJ7" s="20">
        <v>0</v>
      </c>
      <c r="BK7" s="20">
        <v>0</v>
      </c>
      <c r="BL7" s="20">
        <v>0</v>
      </c>
      <c r="BM7" s="20">
        <v>0</v>
      </c>
      <c r="BN7" s="20">
        <v>1</v>
      </c>
      <c r="BO7" s="20">
        <v>1</v>
      </c>
      <c r="BP7" s="20">
        <v>1</v>
      </c>
      <c r="BQ7" s="20">
        <v>1</v>
      </c>
      <c r="BR7" s="20">
        <v>1</v>
      </c>
      <c r="BS7" s="20">
        <v>1</v>
      </c>
      <c r="BT7" s="20">
        <f t="shared" si="0"/>
        <v>18</v>
      </c>
      <c r="BU7" s="21">
        <f t="shared" si="6"/>
        <v>0.52941176470588236</v>
      </c>
      <c r="BV7" s="13" t="s">
        <v>177</v>
      </c>
      <c r="BW7" s="13" t="s">
        <v>160</v>
      </c>
      <c r="BX7" s="22" t="s">
        <v>83</v>
      </c>
      <c r="BY7" s="23"/>
      <c r="BZ7" s="40"/>
    </row>
    <row r="8" spans="1:78" s="24" customFormat="1" ht="30" x14ac:dyDescent="0.25">
      <c r="A8" s="12">
        <v>5</v>
      </c>
      <c r="B8" s="57" t="s">
        <v>89</v>
      </c>
      <c r="C8" s="13" t="s">
        <v>135</v>
      </c>
      <c r="D8" s="14">
        <v>0.6573</v>
      </c>
      <c r="E8" s="15">
        <f t="shared" si="1"/>
        <v>0.3427</v>
      </c>
      <c r="F8" s="16">
        <v>1.57</v>
      </c>
      <c r="G8" s="16">
        <v>1.86</v>
      </c>
      <c r="H8" s="14">
        <v>0.58499999999999996</v>
      </c>
      <c r="I8" s="51">
        <v>5625</v>
      </c>
      <c r="J8" s="17">
        <v>9423</v>
      </c>
      <c r="K8" s="17">
        <v>6278</v>
      </c>
      <c r="L8" s="18">
        <f t="shared" si="2"/>
        <v>7108.666666666667</v>
      </c>
      <c r="M8" s="14">
        <v>0.27829999999999999</v>
      </c>
      <c r="N8" s="14">
        <v>5.7700000000000001E-2</v>
      </c>
      <c r="O8" s="14">
        <v>0.34250000000000003</v>
      </c>
      <c r="P8" s="14">
        <v>2.5999999999999999E-3</v>
      </c>
      <c r="Q8" s="14">
        <v>0.31890000000000002</v>
      </c>
      <c r="R8" s="14">
        <v>0</v>
      </c>
      <c r="S8" s="15">
        <f t="shared" si="3"/>
        <v>0</v>
      </c>
      <c r="T8" s="14">
        <v>0.95399999999999996</v>
      </c>
      <c r="U8" s="14">
        <v>0</v>
      </c>
      <c r="V8" s="14">
        <v>0.02</v>
      </c>
      <c r="W8" s="14">
        <v>0</v>
      </c>
      <c r="X8" s="15">
        <f t="shared" si="4"/>
        <v>2.6000000000000023E-2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5">
        <f t="shared" si="5"/>
        <v>1</v>
      </c>
      <c r="AH8" s="19" t="s">
        <v>145</v>
      </c>
      <c r="AI8" s="19" t="s">
        <v>145</v>
      </c>
      <c r="AJ8" s="19"/>
      <c r="AK8" s="15"/>
      <c r="AL8" s="13">
        <v>1</v>
      </c>
      <c r="AM8" s="13">
        <v>1</v>
      </c>
      <c r="AN8" s="20">
        <v>0</v>
      </c>
      <c r="AO8" s="20">
        <v>1</v>
      </c>
      <c r="AP8" s="20">
        <v>0</v>
      </c>
      <c r="AQ8" s="20">
        <v>0</v>
      </c>
      <c r="AR8" s="20">
        <v>0</v>
      </c>
      <c r="AS8" s="20">
        <v>1</v>
      </c>
      <c r="AT8" s="20">
        <v>1</v>
      </c>
      <c r="AU8" s="20">
        <v>1</v>
      </c>
      <c r="AV8" s="20">
        <v>1</v>
      </c>
      <c r="AW8" s="20">
        <v>1</v>
      </c>
      <c r="AX8" s="20">
        <v>1</v>
      </c>
      <c r="AY8" s="20">
        <v>1</v>
      </c>
      <c r="AZ8" s="20">
        <v>0</v>
      </c>
      <c r="BA8" s="20">
        <v>1</v>
      </c>
      <c r="BB8" s="20">
        <v>1</v>
      </c>
      <c r="BC8" s="20">
        <v>0</v>
      </c>
      <c r="BD8" s="20">
        <v>1</v>
      </c>
      <c r="BE8" s="20">
        <v>1</v>
      </c>
      <c r="BF8" s="20">
        <v>1</v>
      </c>
      <c r="BG8" s="20">
        <v>1</v>
      </c>
      <c r="BH8" s="20">
        <v>1</v>
      </c>
      <c r="BI8" s="20">
        <v>0</v>
      </c>
      <c r="BJ8" s="20">
        <v>0</v>
      </c>
      <c r="BK8" s="20">
        <v>1</v>
      </c>
      <c r="BL8" s="20">
        <v>1</v>
      </c>
      <c r="BM8" s="20">
        <v>0</v>
      </c>
      <c r="BN8" s="20">
        <v>0</v>
      </c>
      <c r="BO8" s="20">
        <v>1</v>
      </c>
      <c r="BP8" s="20">
        <v>1</v>
      </c>
      <c r="BQ8" s="20">
        <v>0</v>
      </c>
      <c r="BR8" s="20">
        <v>0</v>
      </c>
      <c r="BS8" s="20">
        <v>1</v>
      </c>
      <c r="BT8" s="20">
        <f t="shared" si="0"/>
        <v>22</v>
      </c>
      <c r="BU8" s="21">
        <f t="shared" si="6"/>
        <v>0.6470588235294118</v>
      </c>
      <c r="BV8" s="13" t="s">
        <v>162</v>
      </c>
      <c r="BW8" s="13" t="s">
        <v>163</v>
      </c>
      <c r="BX8" s="22"/>
      <c r="BY8" s="22" t="s">
        <v>83</v>
      </c>
      <c r="BZ8" s="40"/>
    </row>
    <row r="9" spans="1:78" s="24" customFormat="1" ht="30" x14ac:dyDescent="0.25">
      <c r="A9" s="12">
        <v>6</v>
      </c>
      <c r="B9" s="56" t="s">
        <v>90</v>
      </c>
      <c r="C9" s="13" t="s">
        <v>138</v>
      </c>
      <c r="D9" s="54"/>
      <c r="E9" s="54"/>
      <c r="F9" s="55"/>
      <c r="G9" s="55"/>
      <c r="H9" s="54"/>
      <c r="I9" s="43">
        <v>4800</v>
      </c>
      <c r="J9" s="17">
        <v>6850</v>
      </c>
      <c r="K9" s="51">
        <v>8303</v>
      </c>
      <c r="L9" s="18">
        <f>AVERAGE(I9:K9)</f>
        <v>6651</v>
      </c>
      <c r="M9" s="14">
        <v>0</v>
      </c>
      <c r="N9" s="14">
        <v>0</v>
      </c>
      <c r="O9" s="14">
        <v>0</v>
      </c>
      <c r="P9" s="14">
        <v>0</v>
      </c>
      <c r="Q9" s="14">
        <v>0.2</v>
      </c>
      <c r="R9" s="14">
        <v>0.8</v>
      </c>
      <c r="S9" s="15">
        <f>100%-M9-N9-O9-P9-Q9-R9</f>
        <v>0</v>
      </c>
      <c r="T9" s="14">
        <v>1</v>
      </c>
      <c r="U9" s="14">
        <v>0</v>
      </c>
      <c r="V9" s="14">
        <v>0</v>
      </c>
      <c r="W9" s="14">
        <v>0</v>
      </c>
      <c r="X9" s="15">
        <f>100%-(T9+U9+V9+W9)</f>
        <v>0</v>
      </c>
      <c r="Y9" s="19">
        <v>0</v>
      </c>
      <c r="Z9" s="19">
        <v>0</v>
      </c>
      <c r="AA9" s="19">
        <v>1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5">
        <f t="shared" si="5"/>
        <v>0</v>
      </c>
      <c r="AH9" s="19" t="s">
        <v>145</v>
      </c>
      <c r="AI9" s="19" t="s">
        <v>145</v>
      </c>
      <c r="AJ9" s="19"/>
      <c r="AK9" s="15"/>
      <c r="AL9" s="13">
        <v>1</v>
      </c>
      <c r="AM9" s="13">
        <v>1</v>
      </c>
      <c r="AN9" s="20">
        <v>1</v>
      </c>
      <c r="AO9" s="20">
        <v>1</v>
      </c>
      <c r="AP9" s="20">
        <v>1</v>
      </c>
      <c r="AQ9" s="20">
        <v>1</v>
      </c>
      <c r="AR9" s="20">
        <v>0</v>
      </c>
      <c r="AS9" s="20">
        <v>1</v>
      </c>
      <c r="AT9" s="20">
        <v>1</v>
      </c>
      <c r="AU9" s="20">
        <v>1</v>
      </c>
      <c r="AV9" s="20">
        <v>1</v>
      </c>
      <c r="AW9" s="20">
        <v>1</v>
      </c>
      <c r="AX9" s="20">
        <v>1</v>
      </c>
      <c r="AY9" s="20">
        <v>0</v>
      </c>
      <c r="AZ9" s="20">
        <v>0</v>
      </c>
      <c r="BA9" s="20">
        <v>0</v>
      </c>
      <c r="BB9" s="20">
        <v>0</v>
      </c>
      <c r="BC9" s="20">
        <v>1</v>
      </c>
      <c r="BD9" s="20">
        <v>1</v>
      </c>
      <c r="BE9" s="20">
        <v>1</v>
      </c>
      <c r="BF9" s="20">
        <v>1</v>
      </c>
      <c r="BG9" s="20">
        <v>1</v>
      </c>
      <c r="BH9" s="20">
        <v>1</v>
      </c>
      <c r="BI9" s="20">
        <v>0</v>
      </c>
      <c r="BJ9" s="20">
        <v>0</v>
      </c>
      <c r="BK9" s="20">
        <v>1</v>
      </c>
      <c r="BL9" s="20">
        <v>0</v>
      </c>
      <c r="BM9" s="20">
        <v>0</v>
      </c>
      <c r="BN9" s="20">
        <v>0</v>
      </c>
      <c r="BO9" s="20">
        <v>1</v>
      </c>
      <c r="BP9" s="20">
        <v>1</v>
      </c>
      <c r="BQ9" s="20">
        <v>1</v>
      </c>
      <c r="BR9" s="20">
        <v>0</v>
      </c>
      <c r="BS9" s="20">
        <v>1</v>
      </c>
      <c r="BT9" s="20">
        <f t="shared" si="0"/>
        <v>23</v>
      </c>
      <c r="BU9" s="21">
        <f t="shared" si="6"/>
        <v>0.67647058823529416</v>
      </c>
      <c r="BV9" s="13" t="s">
        <v>164</v>
      </c>
      <c r="BW9" s="13" t="s">
        <v>165</v>
      </c>
      <c r="BX9" s="22"/>
      <c r="BY9" s="22" t="s">
        <v>83</v>
      </c>
      <c r="BZ9" s="40"/>
    </row>
    <row r="10" spans="1:78" s="24" customFormat="1" ht="60" x14ac:dyDescent="0.25">
      <c r="A10" s="12">
        <v>7</v>
      </c>
      <c r="B10" s="25" t="s">
        <v>92</v>
      </c>
      <c r="C10" s="13" t="s">
        <v>139</v>
      </c>
      <c r="D10" s="54"/>
      <c r="E10" s="54"/>
      <c r="F10" s="55"/>
      <c r="G10" s="55"/>
      <c r="H10" s="54"/>
      <c r="I10" s="42"/>
      <c r="J10" s="42"/>
      <c r="K10" s="42"/>
      <c r="L10" s="18" t="e">
        <f t="shared" ref="L10:L14" si="7">AVERAGE(I10:K10)</f>
        <v>#DIV/0!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5">
        <f t="shared" ref="S10:S14" si="8">100%-M10-N10-O10-P10-Q10-R10</f>
        <v>0</v>
      </c>
      <c r="T10" s="14">
        <v>1</v>
      </c>
      <c r="U10" s="14">
        <v>0</v>
      </c>
      <c r="V10" s="14">
        <v>0</v>
      </c>
      <c r="W10" s="14">
        <v>0</v>
      </c>
      <c r="X10" s="15">
        <f t="shared" ref="X10:X14" si="9">100%-(T10+U10+V10+W10)</f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5">
        <f t="shared" si="5"/>
        <v>1</v>
      </c>
      <c r="AH10" s="19" t="s">
        <v>146</v>
      </c>
      <c r="AI10" s="19" t="s">
        <v>146</v>
      </c>
      <c r="AJ10" s="19"/>
      <c r="AK10" s="15"/>
      <c r="AL10" s="13">
        <v>1</v>
      </c>
      <c r="AM10" s="13">
        <v>1</v>
      </c>
      <c r="AN10" s="20">
        <v>1</v>
      </c>
      <c r="AO10" s="20">
        <v>1</v>
      </c>
      <c r="AP10" s="20">
        <v>1</v>
      </c>
      <c r="AQ10" s="20">
        <v>1</v>
      </c>
      <c r="AR10" s="20">
        <v>0</v>
      </c>
      <c r="AS10" s="20">
        <v>0</v>
      </c>
      <c r="AT10" s="20">
        <v>1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1</v>
      </c>
      <c r="BD10" s="20">
        <v>0</v>
      </c>
      <c r="BE10" s="20">
        <v>1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1</v>
      </c>
      <c r="BQ10" s="20">
        <v>0</v>
      </c>
      <c r="BR10" s="20">
        <v>0</v>
      </c>
      <c r="BS10" s="20">
        <v>0</v>
      </c>
      <c r="BT10" s="20">
        <f t="shared" si="0"/>
        <v>10</v>
      </c>
      <c r="BU10" s="21">
        <f t="shared" si="6"/>
        <v>0.29411764705882354</v>
      </c>
      <c r="BV10" s="13" t="s">
        <v>166</v>
      </c>
      <c r="BW10" s="13" t="s">
        <v>167</v>
      </c>
      <c r="BX10" s="35" t="s">
        <v>82</v>
      </c>
      <c r="BY10" s="35" t="s">
        <v>82</v>
      </c>
      <c r="BZ10" s="40"/>
    </row>
    <row r="11" spans="1:78" s="24" customFormat="1" ht="32.25" customHeight="1" x14ac:dyDescent="0.25">
      <c r="A11" s="12">
        <v>8</v>
      </c>
      <c r="B11" s="25" t="s">
        <v>93</v>
      </c>
      <c r="C11" s="13" t="s">
        <v>140</v>
      </c>
      <c r="D11" s="14">
        <v>0.9</v>
      </c>
      <c r="E11" s="15">
        <f t="shared" ref="E11:E13" si="10">100%-D11</f>
        <v>9.9999999999999978E-2</v>
      </c>
      <c r="F11" s="16">
        <v>1.1399999999999999</v>
      </c>
      <c r="G11" s="16">
        <v>1.85</v>
      </c>
      <c r="H11" s="14">
        <v>0.55000000000000004</v>
      </c>
      <c r="I11" s="17">
        <v>4000</v>
      </c>
      <c r="J11" s="51">
        <v>5876</v>
      </c>
      <c r="K11" s="51">
        <v>3800</v>
      </c>
      <c r="L11" s="18">
        <f t="shared" si="7"/>
        <v>4558.666666666667</v>
      </c>
      <c r="M11" s="14">
        <v>7.6499999999999999E-2</v>
      </c>
      <c r="N11" s="14">
        <v>0.30759999999999998</v>
      </c>
      <c r="O11" s="14">
        <v>0.39040000000000002</v>
      </c>
      <c r="P11" s="14">
        <v>3.1199999999999999E-2</v>
      </c>
      <c r="Q11" s="14">
        <v>0.1244</v>
      </c>
      <c r="R11" s="14">
        <v>5.5E-2</v>
      </c>
      <c r="S11" s="15">
        <f t="shared" ref="S11:S13" si="11">100%-M11-N11-O11-P11-Q11-R11</f>
        <v>1.4899999999999976E-2</v>
      </c>
      <c r="T11" s="14">
        <v>0.99170000000000003</v>
      </c>
      <c r="U11" s="14">
        <v>0</v>
      </c>
      <c r="V11" s="14">
        <v>0</v>
      </c>
      <c r="W11" s="14">
        <v>0</v>
      </c>
      <c r="X11" s="15">
        <f t="shared" ref="X11:X13" si="12">100%-(T11+U11+V11+W11)</f>
        <v>8.2999999999999741E-3</v>
      </c>
      <c r="Y11" s="19">
        <v>1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5">
        <f t="shared" si="5"/>
        <v>0</v>
      </c>
      <c r="AH11" s="19" t="s">
        <v>145</v>
      </c>
      <c r="AI11" s="19" t="s">
        <v>145</v>
      </c>
      <c r="AJ11" s="19"/>
      <c r="AK11" s="15"/>
      <c r="AL11" s="13">
        <v>1</v>
      </c>
      <c r="AM11" s="13">
        <v>1</v>
      </c>
      <c r="AN11" s="20">
        <v>1</v>
      </c>
      <c r="AO11" s="20">
        <v>1</v>
      </c>
      <c r="AP11" s="20">
        <v>1</v>
      </c>
      <c r="AQ11" s="20">
        <v>1</v>
      </c>
      <c r="AR11" s="20">
        <v>1</v>
      </c>
      <c r="AS11" s="20">
        <v>1</v>
      </c>
      <c r="AT11" s="20">
        <v>1</v>
      </c>
      <c r="AU11" s="20">
        <v>1</v>
      </c>
      <c r="AV11" s="20">
        <v>1</v>
      </c>
      <c r="AW11" s="20">
        <v>1</v>
      </c>
      <c r="AX11" s="20">
        <v>1</v>
      </c>
      <c r="AY11" s="20">
        <v>0</v>
      </c>
      <c r="AZ11" s="20">
        <v>0</v>
      </c>
      <c r="BA11" s="20">
        <v>0</v>
      </c>
      <c r="BB11" s="20">
        <v>0</v>
      </c>
      <c r="BC11" s="20">
        <v>1</v>
      </c>
      <c r="BD11" s="20">
        <v>1</v>
      </c>
      <c r="BE11" s="20">
        <v>0</v>
      </c>
      <c r="BF11" s="20">
        <v>1</v>
      </c>
      <c r="BG11" s="20">
        <v>1</v>
      </c>
      <c r="BH11" s="20">
        <v>0</v>
      </c>
      <c r="BI11" s="20">
        <v>0</v>
      </c>
      <c r="BJ11" s="20">
        <v>0</v>
      </c>
      <c r="BK11" s="20">
        <v>1</v>
      </c>
      <c r="BL11" s="20">
        <v>0</v>
      </c>
      <c r="BM11" s="20">
        <v>1</v>
      </c>
      <c r="BN11" s="20">
        <v>1</v>
      </c>
      <c r="BO11" s="20">
        <v>1</v>
      </c>
      <c r="BP11" s="20">
        <v>1</v>
      </c>
      <c r="BQ11" s="20">
        <v>1</v>
      </c>
      <c r="BR11" s="20">
        <v>0</v>
      </c>
      <c r="BS11" s="20">
        <v>1</v>
      </c>
      <c r="BT11" s="20">
        <f t="shared" ref="BT11:BT13" si="13">SUM(AL11:BS11)</f>
        <v>24</v>
      </c>
      <c r="BU11" s="21">
        <f t="shared" ref="BU11:BU13" si="14">BT11/34</f>
        <v>0.70588235294117652</v>
      </c>
      <c r="BV11" s="13" t="s">
        <v>168</v>
      </c>
      <c r="BW11" s="13" t="s">
        <v>176</v>
      </c>
      <c r="BX11" s="22"/>
      <c r="BY11" s="22"/>
      <c r="BZ11" s="40"/>
    </row>
    <row r="12" spans="1:78" s="24" customFormat="1" ht="31.5" customHeight="1" x14ac:dyDescent="0.25">
      <c r="A12" s="12">
        <v>9</v>
      </c>
      <c r="B12" s="56" t="s">
        <v>95</v>
      </c>
      <c r="C12" s="13" t="s">
        <v>141</v>
      </c>
      <c r="D12" s="54"/>
      <c r="E12" s="54"/>
      <c r="F12" s="55"/>
      <c r="G12" s="55"/>
      <c r="H12" s="54"/>
      <c r="I12" s="51">
        <v>931</v>
      </c>
      <c r="J12" s="51">
        <v>351</v>
      </c>
      <c r="K12" s="51">
        <v>773</v>
      </c>
      <c r="L12" s="18">
        <f t="shared" si="7"/>
        <v>685</v>
      </c>
      <c r="M12" s="14">
        <v>0</v>
      </c>
      <c r="N12" s="14">
        <v>0.18870000000000001</v>
      </c>
      <c r="O12" s="14">
        <v>0.64449999999999996</v>
      </c>
      <c r="P12" s="14">
        <v>0</v>
      </c>
      <c r="Q12" s="14">
        <v>0</v>
      </c>
      <c r="R12" s="14">
        <v>0</v>
      </c>
      <c r="S12" s="15">
        <f t="shared" si="11"/>
        <v>0.16680000000000006</v>
      </c>
      <c r="T12" s="14">
        <v>1</v>
      </c>
      <c r="U12" s="14">
        <v>0</v>
      </c>
      <c r="V12" s="14">
        <v>0</v>
      </c>
      <c r="W12" s="14">
        <v>0</v>
      </c>
      <c r="X12" s="15">
        <f t="shared" si="12"/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5">
        <f t="shared" si="5"/>
        <v>1</v>
      </c>
      <c r="AH12" s="19" t="s">
        <v>145</v>
      </c>
      <c r="AI12" s="19" t="s">
        <v>145</v>
      </c>
      <c r="AJ12" s="19"/>
      <c r="AK12" s="15"/>
      <c r="AL12" s="13">
        <v>1</v>
      </c>
      <c r="AM12" s="13">
        <v>1</v>
      </c>
      <c r="AN12" s="20">
        <v>1</v>
      </c>
      <c r="AO12" s="20">
        <v>1</v>
      </c>
      <c r="AP12" s="20">
        <v>1</v>
      </c>
      <c r="AQ12" s="20">
        <v>1</v>
      </c>
      <c r="AR12" s="20">
        <v>0</v>
      </c>
      <c r="AS12" s="20">
        <v>1</v>
      </c>
      <c r="AT12" s="20">
        <v>1</v>
      </c>
      <c r="AU12" s="20">
        <v>1</v>
      </c>
      <c r="AV12" s="20">
        <v>1</v>
      </c>
      <c r="AW12" s="20">
        <v>1</v>
      </c>
      <c r="AX12" s="20">
        <v>1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1</v>
      </c>
      <c r="BG12" s="20">
        <v>1</v>
      </c>
      <c r="BH12" s="20">
        <v>0</v>
      </c>
      <c r="BI12" s="20">
        <v>0</v>
      </c>
      <c r="BJ12" s="20">
        <v>0</v>
      </c>
      <c r="BK12" s="20">
        <v>1</v>
      </c>
      <c r="BL12" s="20">
        <v>0</v>
      </c>
      <c r="BM12" s="20">
        <v>0</v>
      </c>
      <c r="BN12" s="20">
        <v>0</v>
      </c>
      <c r="BO12" s="20">
        <v>1</v>
      </c>
      <c r="BP12" s="20">
        <v>1</v>
      </c>
      <c r="BQ12" s="20">
        <v>1</v>
      </c>
      <c r="BR12" s="20">
        <v>0</v>
      </c>
      <c r="BS12" s="20">
        <v>1</v>
      </c>
      <c r="BT12" s="20">
        <f t="shared" si="13"/>
        <v>19</v>
      </c>
      <c r="BU12" s="21">
        <f t="shared" si="14"/>
        <v>0.55882352941176472</v>
      </c>
      <c r="BV12" s="13" t="s">
        <v>169</v>
      </c>
      <c r="BW12" s="13" t="s">
        <v>170</v>
      </c>
      <c r="BX12" s="22"/>
      <c r="BY12" s="22"/>
      <c r="BZ12" s="40"/>
    </row>
    <row r="13" spans="1:78" s="24" customFormat="1" ht="42" customHeight="1" x14ac:dyDescent="0.25">
      <c r="A13" s="12">
        <v>10</v>
      </c>
      <c r="B13" s="25" t="s">
        <v>96</v>
      </c>
      <c r="C13" s="13" t="s">
        <v>142</v>
      </c>
      <c r="D13" s="14">
        <v>0.55810000000000004</v>
      </c>
      <c r="E13" s="15">
        <f t="shared" si="10"/>
        <v>0.44189999999999996</v>
      </c>
      <c r="F13" s="16">
        <v>2.36</v>
      </c>
      <c r="G13" s="16">
        <v>2.09</v>
      </c>
      <c r="H13" s="14">
        <v>0.84</v>
      </c>
      <c r="I13" s="51">
        <v>3400</v>
      </c>
      <c r="J13" s="17">
        <v>5867</v>
      </c>
      <c r="K13" s="51">
        <v>3500</v>
      </c>
      <c r="L13" s="18">
        <f t="shared" si="7"/>
        <v>4255.666666666667</v>
      </c>
      <c r="M13" s="14">
        <v>0.19700000000000001</v>
      </c>
      <c r="N13" s="14">
        <v>3.6900000000000002E-2</v>
      </c>
      <c r="O13" s="14">
        <v>0.3276</v>
      </c>
      <c r="P13" s="14">
        <v>8.8300000000000003E-2</v>
      </c>
      <c r="Q13" s="14">
        <v>0.27029999999999998</v>
      </c>
      <c r="R13" s="14">
        <v>4.6600000000000003E-2</v>
      </c>
      <c r="S13" s="15">
        <f t="shared" si="11"/>
        <v>3.3299999999999913E-2</v>
      </c>
      <c r="T13" s="14">
        <v>1</v>
      </c>
      <c r="U13" s="14">
        <v>0</v>
      </c>
      <c r="V13" s="14">
        <v>0</v>
      </c>
      <c r="W13" s="14">
        <v>0</v>
      </c>
      <c r="X13" s="15">
        <f t="shared" si="12"/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1</v>
      </c>
      <c r="AD13" s="19">
        <v>0</v>
      </c>
      <c r="AE13" s="19">
        <v>0</v>
      </c>
      <c r="AF13" s="19">
        <v>0</v>
      </c>
      <c r="AG13" s="15">
        <f t="shared" si="5"/>
        <v>0</v>
      </c>
      <c r="AH13" s="19" t="s">
        <v>145</v>
      </c>
      <c r="AI13" s="19" t="s">
        <v>145</v>
      </c>
      <c r="AJ13" s="19"/>
      <c r="AK13" s="15"/>
      <c r="AL13" s="13">
        <v>1</v>
      </c>
      <c r="AM13" s="13">
        <v>1</v>
      </c>
      <c r="AN13" s="20">
        <v>1</v>
      </c>
      <c r="AO13" s="20">
        <v>1</v>
      </c>
      <c r="AP13" s="20">
        <v>1</v>
      </c>
      <c r="AQ13" s="20">
        <v>1</v>
      </c>
      <c r="AR13" s="20">
        <v>0</v>
      </c>
      <c r="AS13" s="20">
        <v>1</v>
      </c>
      <c r="AT13" s="20">
        <v>1</v>
      </c>
      <c r="AU13" s="20">
        <v>1</v>
      </c>
      <c r="AV13" s="20">
        <v>0</v>
      </c>
      <c r="AW13" s="20">
        <v>1</v>
      </c>
      <c r="AX13" s="20">
        <v>0</v>
      </c>
      <c r="AY13" s="20">
        <v>1</v>
      </c>
      <c r="AZ13" s="20">
        <v>0</v>
      </c>
      <c r="BA13" s="20">
        <v>0</v>
      </c>
      <c r="BB13" s="20">
        <v>0</v>
      </c>
      <c r="BC13" s="20">
        <v>1</v>
      </c>
      <c r="BD13" s="20">
        <v>1</v>
      </c>
      <c r="BE13" s="20">
        <v>0</v>
      </c>
      <c r="BF13" s="20">
        <v>1</v>
      </c>
      <c r="BG13" s="20">
        <v>1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1</v>
      </c>
      <c r="BP13" s="20">
        <v>1</v>
      </c>
      <c r="BQ13" s="20">
        <v>1</v>
      </c>
      <c r="BR13" s="20">
        <v>0</v>
      </c>
      <c r="BS13" s="20">
        <v>1</v>
      </c>
      <c r="BT13" s="20">
        <f t="shared" si="13"/>
        <v>19</v>
      </c>
      <c r="BU13" s="21">
        <f t="shared" si="14"/>
        <v>0.55882352941176472</v>
      </c>
      <c r="BV13" s="13" t="s">
        <v>171</v>
      </c>
      <c r="BW13" s="13" t="s">
        <v>172</v>
      </c>
      <c r="BX13" s="22"/>
      <c r="BY13" s="22"/>
      <c r="BZ13" s="40"/>
    </row>
    <row r="14" spans="1:78" s="24" customFormat="1" ht="30" x14ac:dyDescent="0.25">
      <c r="A14" s="12">
        <v>11</v>
      </c>
      <c r="B14" s="25" t="s">
        <v>97</v>
      </c>
      <c r="C14" s="13" t="s">
        <v>143</v>
      </c>
      <c r="D14" s="14">
        <v>0.30399999999999999</v>
      </c>
      <c r="E14" s="15">
        <f t="shared" si="1"/>
        <v>0.69599999999999995</v>
      </c>
      <c r="F14" s="16">
        <v>0.4</v>
      </c>
      <c r="G14" s="16">
        <v>3.26</v>
      </c>
      <c r="H14" s="14">
        <v>0.1734</v>
      </c>
      <c r="I14" s="42"/>
      <c r="J14" s="17"/>
      <c r="K14" s="42">
        <v>6307</v>
      </c>
      <c r="L14" s="18">
        <f t="shared" si="7"/>
        <v>6307</v>
      </c>
      <c r="M14" s="14">
        <v>0</v>
      </c>
      <c r="N14" s="14">
        <v>0</v>
      </c>
      <c r="O14" s="14">
        <v>0.49440000000000001</v>
      </c>
      <c r="P14" s="14">
        <v>0</v>
      </c>
      <c r="Q14" s="14">
        <v>0.3236</v>
      </c>
      <c r="R14" s="14">
        <v>0.107</v>
      </c>
      <c r="S14" s="15">
        <f t="shared" si="8"/>
        <v>7.5000000000000053E-2</v>
      </c>
      <c r="T14" s="14">
        <v>0.30399999999999999</v>
      </c>
      <c r="U14" s="14">
        <v>0</v>
      </c>
      <c r="V14" s="14">
        <v>0</v>
      </c>
      <c r="W14" s="14">
        <v>0</v>
      </c>
      <c r="X14" s="15">
        <f t="shared" si="9"/>
        <v>0.69599999999999995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5">
        <f t="shared" si="5"/>
        <v>1</v>
      </c>
      <c r="AH14" s="19" t="s">
        <v>145</v>
      </c>
      <c r="AI14" s="19" t="s">
        <v>145</v>
      </c>
      <c r="AJ14" s="19"/>
      <c r="AK14" s="15"/>
      <c r="AL14" s="13">
        <v>1</v>
      </c>
      <c r="AM14" s="13">
        <v>0</v>
      </c>
      <c r="AN14" s="20">
        <v>1</v>
      </c>
      <c r="AO14" s="20">
        <v>1</v>
      </c>
      <c r="AP14" s="20">
        <v>1</v>
      </c>
      <c r="AQ14" s="20">
        <v>1</v>
      </c>
      <c r="AR14" s="20">
        <v>0</v>
      </c>
      <c r="AS14" s="20">
        <v>1</v>
      </c>
      <c r="AT14" s="20">
        <v>1</v>
      </c>
      <c r="AU14" s="20">
        <v>1</v>
      </c>
      <c r="AV14" s="20">
        <v>1</v>
      </c>
      <c r="AW14" s="20">
        <v>1</v>
      </c>
      <c r="AX14" s="20">
        <v>0</v>
      </c>
      <c r="AY14" s="20">
        <v>1</v>
      </c>
      <c r="AZ14" s="20">
        <v>1</v>
      </c>
      <c r="BA14" s="20">
        <v>0</v>
      </c>
      <c r="BB14" s="20">
        <v>0</v>
      </c>
      <c r="BC14" s="20">
        <v>1</v>
      </c>
      <c r="BD14" s="20">
        <v>1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1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1</v>
      </c>
      <c r="BR14" s="20">
        <v>0</v>
      </c>
      <c r="BS14" s="20">
        <v>1</v>
      </c>
      <c r="BT14" s="20">
        <f t="shared" si="0"/>
        <v>17</v>
      </c>
      <c r="BU14" s="21">
        <f>BT14/34</f>
        <v>0.5</v>
      </c>
      <c r="BV14" s="13" t="s">
        <v>174</v>
      </c>
      <c r="BW14" s="13" t="s">
        <v>173</v>
      </c>
      <c r="BX14" s="35"/>
      <c r="BY14" s="22"/>
      <c r="BZ14" s="40"/>
    </row>
    <row r="15" spans="1:78" s="24" customFormat="1" hidden="1" x14ac:dyDescent="0.25">
      <c r="A15" s="12">
        <v>9</v>
      </c>
      <c r="B15" s="25"/>
      <c r="C15" s="36"/>
      <c r="D15" s="14"/>
      <c r="E15" s="15"/>
      <c r="F15" s="16"/>
      <c r="G15" s="28"/>
      <c r="H15" s="27"/>
      <c r="I15" s="26"/>
      <c r="J15" s="26"/>
      <c r="K15" s="26"/>
      <c r="L15" s="18"/>
      <c r="M15" s="14"/>
      <c r="N15" s="14"/>
      <c r="O15" s="14"/>
      <c r="P15" s="14"/>
      <c r="Q15" s="14"/>
      <c r="R15" s="14"/>
      <c r="S15" s="15"/>
      <c r="T15" s="14"/>
      <c r="U15" s="14"/>
      <c r="V15" s="14"/>
      <c r="W15" s="14"/>
      <c r="X15" s="15"/>
      <c r="Y15" s="19"/>
      <c r="Z15" s="19"/>
      <c r="AA15" s="19"/>
      <c r="AB15" s="19"/>
      <c r="AC15" s="19"/>
      <c r="AD15" s="19"/>
      <c r="AE15" s="19"/>
      <c r="AF15" s="19"/>
      <c r="AG15" s="15"/>
      <c r="AH15" s="19"/>
      <c r="AI15" s="19"/>
      <c r="AJ15" s="19"/>
      <c r="AK15" s="15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1"/>
      <c r="BV15" s="13"/>
      <c r="BW15" s="13"/>
      <c r="BX15" s="25"/>
      <c r="BY15" s="22"/>
      <c r="BZ15" s="40"/>
    </row>
    <row r="16" spans="1:78" s="24" customFormat="1" x14ac:dyDescent="0.25">
      <c r="A16" s="77" t="s">
        <v>13</v>
      </c>
      <c r="B16" s="78"/>
      <c r="C16" s="79"/>
      <c r="D16" s="29">
        <f>AVERAGE(D4:D15)</f>
        <v>0.4241375</v>
      </c>
      <c r="E16" s="29">
        <f t="shared" ref="E16:H16" si="15">AVERAGE(E4:E15)</f>
        <v>0.57586249999999994</v>
      </c>
      <c r="F16" s="30">
        <f t="shared" si="15"/>
        <v>2.6599999999999997</v>
      </c>
      <c r="G16" s="30">
        <f t="shared" si="15"/>
        <v>3.9675000000000002</v>
      </c>
      <c r="H16" s="29">
        <f t="shared" si="15"/>
        <v>0.50438571428571422</v>
      </c>
      <c r="I16" s="31">
        <f t="shared" ref="I16:K16" si="16">SUM(I4:I15)</f>
        <v>86471</v>
      </c>
      <c r="J16" s="31">
        <f t="shared" si="16"/>
        <v>65093</v>
      </c>
      <c r="K16" s="31">
        <f t="shared" si="16"/>
        <v>38144</v>
      </c>
      <c r="L16" s="18"/>
      <c r="M16" s="14">
        <f>AVERAGE(M4:M15)</f>
        <v>8.3327272727272736E-2</v>
      </c>
      <c r="N16" s="14">
        <f t="shared" ref="N16:X16" si="17">AVERAGE(N4:N15)</f>
        <v>6.9609090909090912E-2</v>
      </c>
      <c r="O16" s="14">
        <f t="shared" si="17"/>
        <v>0.2655909090909091</v>
      </c>
      <c r="P16" s="14">
        <f t="shared" si="17"/>
        <v>1.4218181818181817E-2</v>
      </c>
      <c r="Q16" s="14">
        <f t="shared" si="17"/>
        <v>0.40349090909090912</v>
      </c>
      <c r="R16" s="14">
        <f t="shared" si="17"/>
        <v>0.13491818181818183</v>
      </c>
      <c r="S16" s="14">
        <f t="shared" si="17"/>
        <v>2.8845454545454539E-2</v>
      </c>
      <c r="T16" s="14">
        <f t="shared" si="17"/>
        <v>0.93124545454545438</v>
      </c>
      <c r="U16" s="14">
        <f t="shared" si="17"/>
        <v>0</v>
      </c>
      <c r="V16" s="14">
        <f t="shared" si="17"/>
        <v>1.8181818181818182E-3</v>
      </c>
      <c r="W16" s="14">
        <f t="shared" si="17"/>
        <v>3.7272727272727278E-4</v>
      </c>
      <c r="X16" s="14">
        <f t="shared" si="17"/>
        <v>6.6563636363636366E-2</v>
      </c>
      <c r="Y16" s="14">
        <f>AVERAGE(Y4:Y15)</f>
        <v>0.14096363636363637</v>
      </c>
      <c r="Z16" s="14">
        <f t="shared" ref="Z16:AF16" si="18">AVERAGE(Z4:Z15)</f>
        <v>9.0909090909090912E-2</v>
      </c>
      <c r="AA16" s="14">
        <f t="shared" si="18"/>
        <v>0.13176363636363636</v>
      </c>
      <c r="AB16" s="14">
        <f t="shared" si="18"/>
        <v>0</v>
      </c>
      <c r="AC16" s="14">
        <f t="shared" si="18"/>
        <v>9.0909090909090912E-2</v>
      </c>
      <c r="AD16" s="14">
        <f t="shared" si="18"/>
        <v>0</v>
      </c>
      <c r="AE16" s="14">
        <f t="shared" si="18"/>
        <v>0</v>
      </c>
      <c r="AF16" s="14">
        <f t="shared" si="18"/>
        <v>0</v>
      </c>
      <c r="AG16" s="14">
        <f>AVERAGE(AG4:AG15)</f>
        <v>0.54545454545454541</v>
      </c>
      <c r="AH16" s="14" t="e">
        <f>AVERAGE(AH4:AH15)</f>
        <v>#DIV/0!</v>
      </c>
      <c r="AI16" s="14" t="e">
        <f t="shared" ref="AI16:AK16" si="19">AVERAGE(AI4:AI15)</f>
        <v>#DIV/0!</v>
      </c>
      <c r="AJ16" s="14" t="e">
        <f t="shared" si="19"/>
        <v>#DIV/0!</v>
      </c>
      <c r="AK16" s="14" t="e">
        <f t="shared" si="19"/>
        <v>#DIV/0!</v>
      </c>
      <c r="AL16" s="20">
        <f>SUM(AL4:AL15)</f>
        <v>11</v>
      </c>
      <c r="AM16" s="20">
        <f t="shared" ref="AM16:BR16" si="20">SUM(AM4:AM15)</f>
        <v>10</v>
      </c>
      <c r="AN16" s="20">
        <f t="shared" si="20"/>
        <v>10</v>
      </c>
      <c r="AO16" s="20">
        <f t="shared" si="20"/>
        <v>10</v>
      </c>
      <c r="AP16" s="20">
        <f t="shared" si="20"/>
        <v>10</v>
      </c>
      <c r="AQ16" s="20">
        <f t="shared" si="20"/>
        <v>9</v>
      </c>
      <c r="AR16" s="20">
        <f t="shared" si="20"/>
        <v>1</v>
      </c>
      <c r="AS16" s="20">
        <f t="shared" si="20"/>
        <v>9</v>
      </c>
      <c r="AT16" s="20">
        <f t="shared" si="20"/>
        <v>11</v>
      </c>
      <c r="AU16" s="20">
        <f t="shared" si="20"/>
        <v>10</v>
      </c>
      <c r="AV16" s="20">
        <f t="shared" si="20"/>
        <v>7</v>
      </c>
      <c r="AW16" s="20">
        <f t="shared" si="20"/>
        <v>10</v>
      </c>
      <c r="AX16" s="20">
        <f t="shared" si="20"/>
        <v>5</v>
      </c>
      <c r="AY16" s="20">
        <f t="shared" si="20"/>
        <v>6</v>
      </c>
      <c r="AZ16" s="20">
        <f t="shared" si="20"/>
        <v>1</v>
      </c>
      <c r="BA16" s="20">
        <f t="shared" si="20"/>
        <v>1</v>
      </c>
      <c r="BB16" s="20">
        <f t="shared" si="20"/>
        <v>1</v>
      </c>
      <c r="BC16" s="20">
        <f t="shared" si="20"/>
        <v>8</v>
      </c>
      <c r="BD16" s="20">
        <f t="shared" si="20"/>
        <v>7</v>
      </c>
      <c r="BE16" s="20">
        <f t="shared" si="20"/>
        <v>4</v>
      </c>
      <c r="BF16" s="20">
        <f t="shared" si="20"/>
        <v>5</v>
      </c>
      <c r="BG16" s="20">
        <f t="shared" si="20"/>
        <v>7</v>
      </c>
      <c r="BH16" s="20">
        <f t="shared" si="20"/>
        <v>2</v>
      </c>
      <c r="BI16" s="20">
        <f t="shared" si="20"/>
        <v>0</v>
      </c>
      <c r="BJ16" s="20">
        <f t="shared" ref="BJ16" si="21">SUM(BJ4:BJ15)</f>
        <v>0</v>
      </c>
      <c r="BK16" s="20">
        <f t="shared" ref="BK16" si="22">SUM(BK4:BK15)</f>
        <v>6</v>
      </c>
      <c r="BL16" s="20">
        <f t="shared" si="20"/>
        <v>1</v>
      </c>
      <c r="BM16" s="20">
        <f t="shared" si="20"/>
        <v>1</v>
      </c>
      <c r="BN16" s="20">
        <f t="shared" si="20"/>
        <v>2</v>
      </c>
      <c r="BO16" s="20">
        <f t="shared" si="20"/>
        <v>8</v>
      </c>
      <c r="BP16" s="20">
        <f t="shared" si="20"/>
        <v>9</v>
      </c>
      <c r="BQ16" s="20">
        <f t="shared" si="20"/>
        <v>8</v>
      </c>
      <c r="BR16" s="20">
        <f t="shared" si="20"/>
        <v>2</v>
      </c>
      <c r="BS16" s="20">
        <f>SUM(BS4:BS15)</f>
        <v>9</v>
      </c>
      <c r="BT16" s="20"/>
      <c r="BU16" s="12"/>
      <c r="BV16" s="12"/>
      <c r="BW16" s="12"/>
      <c r="BX16" s="12"/>
      <c r="BY16" s="12"/>
      <c r="BZ16" s="40"/>
    </row>
    <row r="17" spans="2:78" s="3" customFormat="1" x14ac:dyDescent="0.25">
      <c r="B17" s="3" t="s">
        <v>42</v>
      </c>
      <c r="D17" s="3">
        <v>2</v>
      </c>
      <c r="E17" s="3">
        <v>1</v>
      </c>
      <c r="M17" s="3">
        <v>4</v>
      </c>
      <c r="N17" s="3">
        <v>5</v>
      </c>
      <c r="O17" s="3">
        <v>2</v>
      </c>
      <c r="P17" s="3">
        <v>6</v>
      </c>
      <c r="Q17" s="3">
        <v>1</v>
      </c>
      <c r="R17" s="3">
        <v>3</v>
      </c>
      <c r="T17" s="3">
        <v>1</v>
      </c>
      <c r="X17" s="3">
        <v>2</v>
      </c>
      <c r="AA17" s="3">
        <v>2</v>
      </c>
      <c r="AG17" s="3">
        <v>1</v>
      </c>
      <c r="BZ17" s="40" t="s">
        <v>45</v>
      </c>
    </row>
    <row r="18" spans="2:78" s="24" customFormat="1" x14ac:dyDescent="0.25">
      <c r="BZ18" s="40" t="s">
        <v>14</v>
      </c>
    </row>
    <row r="19" spans="2:78" s="24" customFormat="1" x14ac:dyDescent="0.25">
      <c r="AY19" s="34"/>
      <c r="AZ19" s="34"/>
      <c r="BD19" s="34"/>
      <c r="BP19" s="34"/>
      <c r="BZ19" s="40" t="s">
        <v>15</v>
      </c>
    </row>
    <row r="20" spans="2:78" x14ac:dyDescent="0.25">
      <c r="AX20" s="24"/>
      <c r="AY20" s="34"/>
      <c r="AZ20" s="34"/>
      <c r="BC20" s="24"/>
      <c r="BD20" s="34"/>
      <c r="BF20" s="24"/>
      <c r="BG20" s="24"/>
      <c r="BO20" s="24"/>
      <c r="BP20" s="34"/>
      <c r="BZ20" s="41" t="s">
        <v>16</v>
      </c>
    </row>
    <row r="21" spans="2:78" x14ac:dyDescent="0.25">
      <c r="F21" s="33"/>
      <c r="AX21" s="24"/>
      <c r="AY21" s="34"/>
      <c r="AZ21" s="34"/>
      <c r="BC21" s="24"/>
      <c r="BD21" s="34"/>
      <c r="BF21" s="24"/>
      <c r="BG21" s="24"/>
      <c r="BO21" s="24"/>
      <c r="BP21" s="34"/>
      <c r="BZ21" s="41" t="s">
        <v>17</v>
      </c>
    </row>
    <row r="22" spans="2:78" x14ac:dyDescent="0.25">
      <c r="AX22" s="24"/>
      <c r="AY22" s="34"/>
      <c r="AZ22" s="34"/>
      <c r="BC22" s="24"/>
      <c r="BD22" s="34"/>
      <c r="BF22" s="24"/>
      <c r="BG22" s="24"/>
      <c r="BO22" s="24"/>
      <c r="BP22" s="34"/>
      <c r="BZ22" s="41" t="s">
        <v>18</v>
      </c>
    </row>
    <row r="23" spans="2:78" x14ac:dyDescent="0.25">
      <c r="AX23" s="24"/>
      <c r="AY23" s="34"/>
      <c r="AZ23" s="34"/>
      <c r="BC23" s="24"/>
      <c r="BD23" s="34"/>
      <c r="BF23" s="24"/>
      <c r="BG23" s="24"/>
      <c r="BO23" s="24"/>
      <c r="BP23" s="34"/>
    </row>
    <row r="24" spans="2:78" x14ac:dyDescent="0.25">
      <c r="AX24" s="24"/>
      <c r="AY24" s="34"/>
      <c r="AZ24" s="34"/>
      <c r="BC24" s="24"/>
      <c r="BD24" s="34"/>
      <c r="BF24" s="24"/>
      <c r="BG24" s="24"/>
      <c r="BO24" s="24"/>
      <c r="BP24" s="34"/>
    </row>
    <row r="25" spans="2:78" x14ac:dyDescent="0.25">
      <c r="AX25" s="24"/>
      <c r="AY25" s="34"/>
      <c r="AZ25" s="34"/>
      <c r="BC25" s="24"/>
      <c r="BD25" s="34"/>
      <c r="BF25" s="24"/>
      <c r="BG25" s="24"/>
      <c r="BO25" s="24"/>
      <c r="BP25" s="34"/>
    </row>
    <row r="26" spans="2:78" x14ac:dyDescent="0.25">
      <c r="AX26" s="24"/>
      <c r="AY26" s="34"/>
      <c r="AZ26" s="34"/>
      <c r="BC26" s="24"/>
      <c r="BD26" s="34"/>
      <c r="BF26" s="24"/>
      <c r="BG26" s="24"/>
      <c r="BO26" s="24"/>
      <c r="BP26" s="34"/>
    </row>
    <row r="27" spans="2:78" x14ac:dyDescent="0.25">
      <c r="AX27" s="24"/>
      <c r="AY27" s="24"/>
      <c r="BC27" s="24"/>
      <c r="BF27" s="24"/>
      <c r="BG27" s="24"/>
      <c r="BO27" s="24"/>
      <c r="BP27" s="34"/>
    </row>
    <row r="28" spans="2:78" x14ac:dyDescent="0.25">
      <c r="AX28" s="24"/>
      <c r="AY28" s="24"/>
      <c r="BC28" s="24"/>
      <c r="BF28" s="24"/>
      <c r="BG28" s="24"/>
    </row>
    <row r="29" spans="2:78" x14ac:dyDescent="0.25">
      <c r="AX29" s="24"/>
      <c r="AY29" s="24"/>
      <c r="BC29" s="24"/>
      <c r="BF29" s="24"/>
      <c r="BG29" s="24"/>
    </row>
    <row r="30" spans="2:78" x14ac:dyDescent="0.25">
      <c r="BC30" s="24"/>
      <c r="BF30" s="24"/>
      <c r="BG30" s="24"/>
    </row>
    <row r="31" spans="2:78" x14ac:dyDescent="0.25">
      <c r="BC31" s="24"/>
      <c r="BF31" s="24"/>
      <c r="BG31" s="24"/>
    </row>
    <row r="32" spans="2:78" x14ac:dyDescent="0.25">
      <c r="BC32" s="24"/>
      <c r="BF32" s="24"/>
      <c r="BG32" s="24"/>
    </row>
    <row r="33" spans="55:59" x14ac:dyDescent="0.25">
      <c r="BC33" s="24"/>
      <c r="BF33" s="24"/>
      <c r="BG33" s="24"/>
    </row>
    <row r="34" spans="55:59" x14ac:dyDescent="0.25">
      <c r="BF34" s="24"/>
      <c r="BG34" s="24"/>
    </row>
    <row r="35" spans="55:59" x14ac:dyDescent="0.25">
      <c r="BF35" s="24"/>
      <c r="BG35" s="24"/>
    </row>
    <row r="36" spans="55:59" x14ac:dyDescent="0.25">
      <c r="BF36" s="24"/>
      <c r="BG36" s="24"/>
    </row>
    <row r="37" spans="55:59" x14ac:dyDescent="0.25">
      <c r="BF37" s="24"/>
      <c r="BG37" s="24"/>
    </row>
  </sheetData>
  <mergeCells count="17">
    <mergeCell ref="A16:C16"/>
    <mergeCell ref="M2:S2"/>
    <mergeCell ref="T2:X2"/>
    <mergeCell ref="I2:L2"/>
    <mergeCell ref="D2:E2"/>
    <mergeCell ref="F2:H2"/>
    <mergeCell ref="AL2:AW2"/>
    <mergeCell ref="AX2:BB2"/>
    <mergeCell ref="A1:C1"/>
    <mergeCell ref="A2:C2"/>
    <mergeCell ref="AL1:BS1"/>
    <mergeCell ref="Y2:AG2"/>
    <mergeCell ref="BI2:BN2"/>
    <mergeCell ref="BO2:BS2"/>
    <mergeCell ref="AH2:AK2"/>
    <mergeCell ref="D1:AK1"/>
    <mergeCell ref="BC2:BH2"/>
  </mergeCells>
  <phoneticPr fontId="1" type="noConversion"/>
  <conditionalFormatting sqref="D22:D3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E16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:L15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6:S16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6:X1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6:AG16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6:AK1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16:AK1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16:BT16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27:AY2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28:AY29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19:AY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Z19:AZ2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27:BC33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D19:BD2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O27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19:BP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2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U4:BU15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B8" r:id="rId1" xr:uid="{2ABFCCE8-A927-4756-9E8D-31B93A55D1B0}"/>
    <hyperlink ref="B4" r:id="rId2" xr:uid="{C27B4FF1-2B99-4CE9-A902-21FC8AA0119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Выбор лидеров</vt:lpstr>
      <vt:lpstr>Развернутый анализ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Pixel1923 Pixel1923</cp:lastModifiedBy>
  <cp:lastPrinted>2015-04-02T15:26:28Z</cp:lastPrinted>
  <dcterms:created xsi:type="dcterms:W3CDTF">2015-03-05T16:00:22Z</dcterms:created>
  <dcterms:modified xsi:type="dcterms:W3CDTF">2023-09-15T13:08:42Z</dcterms:modified>
</cp:coreProperties>
</file>